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T10'!$A$1:$H$89</definedName>
    <definedName name="_xlnm.Print_Area" localSheetId="2">'2022 T2 - T5 ITEMS'!$A$1:$P$57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<sst xmlns="http://schemas.openxmlformats.org/spreadsheetml/2006/main" count="654" uniqueCount="176">
  <si>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</si>
  <si>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</si>
  <si>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</si>
  <si>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</si>
  <si>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</si>
  <si>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</si>
  <si>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</si>
  <si>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</si>
  <si>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</si>
  <si>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</si>
  <si>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</si>
  <si>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</si>
  <si>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</si>
  <si>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</si>
  <si>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</si>
  <si>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</si>
  <si>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</si>
  <si>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</si>
  <si>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</si>
  <si>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</si>
  <si>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</si>
  <si>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</si>
  <si>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</si>
  <si>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</si>
  <si>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</si>
  <si>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</si>
  <si>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</si>
  <si>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</si>
  <si>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</si>
  <si>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</si>
  <si>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</si>
  <si>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</si>
  <si>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</si>
  <si>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</si>
  <si>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</si>
  <si>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</si>
  <si>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</si>
  <si>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</si>
  <si>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</si>
  <si>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</si>
  <si>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</si>
  <si>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</si>
  <si>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</si>
  <si>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</si>
  <si>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</si>
  <si>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</si>
  <si>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</si>
  <si>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</si>
  <si>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</si>
  <si>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</si>
  <si>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</si>
  <si>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</si>
  <si>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</si>
  <si>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</si>
  <si>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</si>
  <si>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</si>
  <si>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</si>
  <si>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</si>
  <si>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</si>
  <si>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</si>
  <si>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</si>
  <si>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</si>
  <si>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</si>
  <si>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</si>
  <si>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</si>
  <si>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</si>
  <si>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</si>
  <si>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</si>
  <si>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</si>
  <si>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</si>
  <si>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</si>
  <si>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</si>
  <si>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</si>
  <si>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</si>
  <si>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</si>
  <si>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</si>
  <si>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</si>
  <si>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</si>
  <si>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</si>
  <si>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</si>
  <si>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</si>
  <si>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</si>
  <si>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</si>
  <si>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</si>
  <si>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</si>
  <si>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</si>
  <si>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</si>
  <si>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</si>
  <si>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</si>
  <si>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</si>
  <si>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</si>
  <si>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</si>
  <si>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</si>
  <si>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</si>
  <si>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</si>
  <si>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</si>
  <si>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</si>
  <si>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</si>
  <si>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</si>
  <si>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</si>
  <si>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</si>
  <si>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</si>
  <si>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</si>
  <si>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</si>
  <si>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</si>
  <si>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</si>
  <si>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</si>
  <si>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</si>
  <si>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</si>
  <si>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</si>
  <si>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</si>
  <si>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</si>
  <si>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</si>
  <si>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</si>
  <si>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</si>
  <si>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</si>
  <si>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</si>
  <si>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</si>
  <si>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</si>
  <si>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</si>
  <si>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</si>
  <si>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</si>
  <si>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</si>
  <si>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</si>
  <si>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</si>
  <si>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</si>
  <si>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</si>
  <si>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</si>
  <si>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</si>
  <si>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</si>
  <si>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</si>
  <si>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</si>
  <si>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</si>
  <si>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</si>
  <si>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</si>
  <si>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</si>
  <si>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</si>
  <si>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</si>
  <si>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</si>
  <si>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</si>
  <si>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</si>
  <si>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</si>
  <si>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</si>
  <si>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</si>
  <si>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</si>
  <si>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</si>
  <si>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</si>
  <si>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</si>
  <si>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</si>
  <si>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</si>
  <si>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</si>
  <si>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</si>
  <si>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</si>
  <si>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</si>
  <si>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</si>
  <si>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</si>
  <si>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</si>
  <si>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 Change %  2023/2021</t>
  </si>
  <si>
    <t xml:space="preserve">  Change %  2023/2022</t>
  </si>
  <si>
    <t xml:space="preserve">    2023   JAN</t>
  </si>
  <si>
    <t xml:space="preserve">   2023   FEB</t>
  </si>
  <si>
    <r>
      <t xml:space="preserve"> 2023 </t>
    </r>
    <r>
      <rPr>
        <b/>
        <sz val="9"/>
        <rFont val="Arial"/>
        <family val="2"/>
      </rPr>
      <t>MAR</t>
    </r>
  </si>
  <si>
    <r>
      <t xml:space="preserve"> 2023 </t>
    </r>
    <r>
      <rPr>
        <b/>
        <sz val="9"/>
        <rFont val="Arial"/>
        <family val="2"/>
      </rPr>
      <t>APR</t>
    </r>
  </si>
  <si>
    <r>
      <t xml:space="preserve">2023 </t>
    </r>
    <r>
      <rPr>
        <b/>
        <sz val="9"/>
        <rFont val="Arial"/>
        <family val="2"/>
      </rPr>
      <t>MAY</t>
    </r>
  </si>
  <si>
    <r>
      <t xml:space="preserve"> 2023 </t>
    </r>
    <r>
      <rPr>
        <b/>
        <sz val="9"/>
        <rFont val="Arial"/>
        <family val="2"/>
      </rPr>
      <t>JUN</t>
    </r>
  </si>
  <si>
    <t xml:space="preserve">    2021   JUN</t>
  </si>
  <si>
    <t>Value (USD Mn.)</t>
  </si>
  <si>
    <r>
      <t xml:space="preserve"> 2023 </t>
    </r>
    <r>
      <rPr>
        <b/>
        <sz val="9"/>
        <rFont val="Arial"/>
        <family val="2"/>
      </rPr>
      <t>JUL</t>
    </r>
  </si>
  <si>
    <t xml:space="preserve">   Note : Exchange rates for 2021 and 2022 are revised</t>
  </si>
  <si>
    <r>
      <t xml:space="preserve"> 2023 </t>
    </r>
    <r>
      <rPr>
        <b/>
        <sz val="9"/>
        <rFont val="Arial"/>
        <family val="2"/>
      </rPr>
      <t>AUG</t>
    </r>
  </si>
  <si>
    <t>2023 Jan-Aug</t>
  </si>
  <si>
    <t>2023  Jan-Aug</t>
  </si>
  <si>
    <r>
      <t xml:space="preserve"> 2021   </t>
    </r>
    <r>
      <rPr>
        <b/>
        <sz val="9"/>
        <rFont val="Arial"/>
        <family val="2"/>
      </rPr>
      <t>Jan-Aug</t>
    </r>
  </si>
  <si>
    <t xml:space="preserve"> 2022  Jan-Aug</t>
  </si>
  <si>
    <t xml:space="preserve"> 2021   Jan-Aug</t>
  </si>
  <si>
    <t>Value   (USD Mn.)</t>
  </si>
</sst>
</file>

<file path=xl/styles.xml><?xml version="1.0" encoding="utf-8"?>
<styleSheet xmlns="http://schemas.openxmlformats.org/spreadsheetml/2006/main">
  <numFmts count="62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  <numFmt numFmtId="214" formatCode="#,##0.0000"/>
    <numFmt numFmtId="215" formatCode="#,##0.00000"/>
    <numFmt numFmtId="216" formatCode="#,##0.0000000"/>
    <numFmt numFmtId="217" formatCode="#,##0.00000000"/>
  </numFmts>
  <fonts count="110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6.3"/>
      <color indexed="8"/>
      <name val="Calibri"/>
      <family val="2"/>
    </font>
    <font>
      <b/>
      <sz val="7.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8" fillId="0" borderId="11" xfId="59" applyNumberFormat="1" applyFont="1" applyBorder="1" applyAlignment="1">
      <alignment vertical="center"/>
    </xf>
    <xf numFmtId="173" fontId="99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0" fillId="0" borderId="11" xfId="0" applyFont="1" applyBorder="1" applyAlignment="1">
      <alignment horizontal="center"/>
    </xf>
    <xf numFmtId="173" fontId="100" fillId="0" borderId="11" xfId="0" applyNumberFormat="1" applyFont="1" applyBorder="1" applyAlignment="1">
      <alignment/>
    </xf>
    <xf numFmtId="173" fontId="100" fillId="0" borderId="11" xfId="56" applyNumberFormat="1" applyFont="1" applyBorder="1" applyAlignment="1">
      <alignment/>
    </xf>
    <xf numFmtId="173" fontId="10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2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1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0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0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0" fillId="0" borderId="0" xfId="61" applyNumberFormat="1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0" fillId="0" borderId="0" xfId="0" applyFont="1" applyFill="1" applyBorder="1" applyAlignment="1">
      <alignment/>
    </xf>
    <xf numFmtId="176" fontId="79" fillId="0" borderId="0" xfId="57" applyNumberFormat="1" applyFont="1" applyAlignment="1">
      <alignment/>
    </xf>
    <xf numFmtId="173" fontId="100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0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0" fillId="0" borderId="0" xfId="61" applyNumberFormat="1" applyFont="1" applyFill="1" applyAlignment="1">
      <alignment/>
    </xf>
    <xf numFmtId="176" fontId="100" fillId="0" borderId="11" xfId="61" applyNumberFormat="1" applyFont="1" applyBorder="1" applyAlignment="1">
      <alignment/>
    </xf>
    <xf numFmtId="173" fontId="100" fillId="0" borderId="11" xfId="61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3" fillId="33" borderId="15" xfId="61" applyNumberFormat="1" applyFont="1" applyFill="1" applyBorder="1" applyAlignment="1">
      <alignment horizontal="right" vertical="center" indent="1"/>
    </xf>
    <xf numFmtId="3" fontId="103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3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100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3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9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102" fillId="0" borderId="15" xfId="0" applyNumberFormat="1" applyFont="1" applyFill="1" applyBorder="1" applyAlignment="1">
      <alignment horizontal="right" vertical="center" indent="1"/>
    </xf>
    <xf numFmtId="43" fontId="79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4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4" fillId="0" borderId="17" xfId="56" applyNumberFormat="1" applyFont="1" applyFill="1" applyBorder="1" applyAlignment="1">
      <alignment horizontal="right" indent="2"/>
    </xf>
    <xf numFmtId="172" fontId="104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5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102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9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9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0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0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9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96" fillId="0" borderId="42" xfId="0" applyNumberFormat="1" applyFont="1" applyFill="1" applyBorder="1" applyAlignment="1">
      <alignment horizontal="left"/>
    </xf>
    <xf numFmtId="205" fontId="0" fillId="0" borderId="0" xfId="54" applyNumberForma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100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77" fontId="0" fillId="0" borderId="0" xfId="54" applyNumberFormat="1" applyFill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4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4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80" fontId="9" fillId="0" borderId="15" xfId="54" applyNumberFormat="1" applyFont="1" applyFill="1" applyBorder="1" applyAlignment="1">
      <alignment/>
    </xf>
    <xf numFmtId="172" fontId="9" fillId="0" borderId="15" xfId="54" applyNumberFormat="1" applyFont="1" applyFill="1" applyBorder="1" applyAlignment="1">
      <alignment horizontal="right" vertical="center" indent="1"/>
    </xf>
    <xf numFmtId="171" fontId="0" fillId="0" borderId="0" xfId="56" applyFont="1" applyAlignment="1">
      <alignment/>
    </xf>
    <xf numFmtId="173" fontId="10" fillId="0" borderId="11" xfId="56" applyNumberFormat="1" applyFont="1" applyBorder="1" applyAlignment="1">
      <alignment/>
    </xf>
    <xf numFmtId="3" fontId="10" fillId="0" borderId="15" xfId="54" applyNumberFormat="1" applyFont="1" applyFill="1" applyBorder="1" applyAlignment="1">
      <alignment horizontal="right" indent="1"/>
    </xf>
    <xf numFmtId="3" fontId="10" fillId="0" borderId="15" xfId="67" applyNumberFormat="1" applyFont="1" applyFill="1" applyBorder="1" applyAlignment="1">
      <alignment horizontal="right" indent="1"/>
    </xf>
    <xf numFmtId="205" fontId="10" fillId="0" borderId="15" xfId="54" applyNumberFormat="1" applyFont="1" applyFill="1" applyBorder="1" applyAlignment="1">
      <alignment/>
    </xf>
    <xf numFmtId="205" fontId="10" fillId="0" borderId="15" xfId="61" applyNumberFormat="1" applyFont="1" applyFill="1" applyBorder="1" applyAlignment="1">
      <alignment/>
    </xf>
    <xf numFmtId="176" fontId="10" fillId="0" borderId="15" xfId="61" applyNumberFormat="1" applyFont="1" applyFill="1" applyBorder="1" applyAlignment="1">
      <alignment horizontal="right" indent="1"/>
    </xf>
    <xf numFmtId="171" fontId="10" fillId="0" borderId="15" xfId="61" applyFont="1" applyFill="1" applyBorder="1" applyAlignment="1">
      <alignment horizontal="center"/>
    </xf>
    <xf numFmtId="204" fontId="10" fillId="0" borderId="15" xfId="54" applyNumberFormat="1" applyFont="1" applyFill="1" applyBorder="1" applyAlignment="1">
      <alignment/>
    </xf>
    <xf numFmtId="206" fontId="103" fillId="0" borderId="15" xfId="61" applyNumberFormat="1" applyFont="1" applyFill="1" applyBorder="1" applyAlignment="1">
      <alignment vertical="center"/>
    </xf>
    <xf numFmtId="208" fontId="10" fillId="0" borderId="15" xfId="61" applyNumberFormat="1" applyFont="1" applyFill="1" applyBorder="1" applyAlignment="1">
      <alignment/>
    </xf>
    <xf numFmtId="172" fontId="18" fillId="12" borderId="43" xfId="67" applyNumberFormat="1" applyFont="1" applyFill="1" applyBorder="1" applyAlignment="1">
      <alignment horizontal="right" vertical="center" indent="2"/>
    </xf>
    <xf numFmtId="172" fontId="18" fillId="12" borderId="44" xfId="67" applyNumberFormat="1" applyFont="1" applyFill="1" applyBorder="1" applyAlignment="1">
      <alignment horizontal="right" vertical="center" indent="2"/>
    </xf>
    <xf numFmtId="172" fontId="18" fillId="12" borderId="45" xfId="67" applyNumberFormat="1" applyFont="1" applyFill="1" applyBorder="1" applyAlignment="1">
      <alignment horizontal="right" vertical="center" indent="2"/>
    </xf>
    <xf numFmtId="173" fontId="1" fillId="0" borderId="0" xfId="0" applyNumberFormat="1" applyFont="1" applyAlignment="1">
      <alignment/>
    </xf>
    <xf numFmtId="3" fontId="1" fillId="0" borderId="0" xfId="54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76" fontId="96" fillId="0" borderId="0" xfId="56" applyNumberFormat="1" applyFont="1" applyFill="1" applyBorder="1" applyAlignment="1">
      <alignment/>
    </xf>
    <xf numFmtId="177" fontId="1" fillId="0" borderId="0" xfId="54" applyNumberFormat="1" applyFont="1" applyFill="1" applyBorder="1" applyAlignment="1">
      <alignment/>
    </xf>
    <xf numFmtId="180" fontId="1" fillId="0" borderId="0" xfId="54" applyNumberFormat="1" applyFont="1" applyAlignment="1">
      <alignment/>
    </xf>
    <xf numFmtId="0" fontId="29" fillId="0" borderId="11" xfId="88" applyFont="1" applyFill="1" applyBorder="1" applyAlignment="1">
      <alignment horizontal="center" vertical="center" wrapText="1"/>
      <protection/>
    </xf>
    <xf numFmtId="0" fontId="29" fillId="0" borderId="11" xfId="88" applyFont="1" applyBorder="1" applyAlignment="1">
      <alignment horizontal="center" vertical="center" wrapText="1"/>
      <protection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217" fontId="0" fillId="0" borderId="0" xfId="54" applyNumberFormat="1" applyAlignment="1">
      <alignment/>
    </xf>
    <xf numFmtId="2" fontId="0" fillId="0" borderId="0" xfId="0" applyNumberFormat="1" applyAlignment="1">
      <alignment/>
    </xf>
    <xf numFmtId="196" fontId="2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9" fillId="0" borderId="46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7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8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  <xf numFmtId="172" fontId="18" fillId="0" borderId="18" xfId="0" applyNumberFormat="1" applyFont="1" applyFill="1" applyBorder="1" applyAlignment="1">
      <alignment horizontal="right" indent="2"/>
    </xf>
    <xf numFmtId="172" fontId="18" fillId="0" borderId="18" xfId="54" applyNumberFormat="1" applyFont="1" applyFill="1" applyBorder="1" applyAlignment="1">
      <alignment horizontal="right" vertical="center" indent="2"/>
    </xf>
    <xf numFmtId="173" fontId="0" fillId="0" borderId="0" xfId="56" applyNumberFormat="1" applyFont="1" applyAlignment="1">
      <alignment/>
    </xf>
    <xf numFmtId="173" fontId="1" fillId="0" borderId="0" xfId="56" applyNumberFormat="1" applyFont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275"/>
          <c:w val="0.8565"/>
          <c:h val="0.804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T10'!$B$23:$B$34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T10'!$B$36:$B$47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T10'!$B$49:$B$60</c:f>
              <c:numCache/>
            </c:numRef>
          </c:val>
        </c:ser>
        <c:axId val="11311325"/>
        <c:axId val="34693062"/>
      </c:barChart>
      <c:lineChart>
        <c:grouping val="standard"/>
        <c:varyColors val="0"/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T10'!$B$62:$B$69</c:f>
              <c:numCache/>
            </c:numRef>
          </c:val>
          <c:smooth val="0"/>
        </c:ser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311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25"/>
          <c:y val="0.90975"/>
          <c:w val="0.5192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27"/>
          <c:w val="0.8722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T10'!$E$23:$E$34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T10'!$E$36:$E$47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T10'!$E$49:$E$60</c:f>
              <c:numCache/>
            </c:numRef>
          </c:val>
        </c:ser>
        <c:axId val="43802103"/>
        <c:axId val="58674608"/>
      </c:barChart>
      <c:lineChart>
        <c:grouping val="standard"/>
        <c:varyColors val="0"/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T10'!$E$62:$E$69</c:f>
              <c:numCache/>
            </c:numRef>
          </c:val>
          <c:smooth val="0"/>
        </c:ser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802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5"/>
          <c:y val="0.90125"/>
          <c:w val="0.504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AUGUST 2023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38100</xdr:rowOff>
    </xdr:from>
    <xdr:to>
      <xdr:col>4</xdr:col>
      <xdr:colOff>19050</xdr:colOff>
      <xdr:row>88</xdr:row>
      <xdr:rowOff>152400</xdr:rowOff>
    </xdr:to>
    <xdr:graphicFrame>
      <xdr:nvGraphicFramePr>
        <xdr:cNvPr id="1" name="Chart 1"/>
        <xdr:cNvGraphicFramePr/>
      </xdr:nvGraphicFramePr>
      <xdr:xfrm>
        <a:off x="0" y="10163175"/>
        <a:ext cx="4105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72</xdr:row>
      <xdr:rowOff>47625</xdr:rowOff>
    </xdr:from>
    <xdr:to>
      <xdr:col>7</xdr:col>
      <xdr:colOff>1190625</xdr:colOff>
      <xdr:row>88</xdr:row>
      <xdr:rowOff>152400</xdr:rowOff>
    </xdr:to>
    <xdr:graphicFrame>
      <xdr:nvGraphicFramePr>
        <xdr:cNvPr id="2" name="Chart 2"/>
        <xdr:cNvGraphicFramePr/>
      </xdr:nvGraphicFramePr>
      <xdr:xfrm>
        <a:off x="4105275" y="10172700"/>
        <a:ext cx="4124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5" zoomScaleNormal="115" zoomScalePageLayoutView="0" workbookViewId="0" topLeftCell="A1">
      <selection activeCell="N7" sqref="N7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>
      <c r="A2" s="250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0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0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0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0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0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1"/>
      <c r="B8" s="243"/>
      <c r="C8" s="243"/>
      <c r="D8" s="243"/>
      <c r="E8" s="243"/>
      <c r="F8" s="243"/>
      <c r="G8" s="243"/>
      <c r="H8" s="243"/>
      <c r="I8" s="243"/>
      <c r="J8" s="243"/>
      <c r="K8" s="243"/>
    </row>
    <row r="9" spans="1:11" ht="12.75">
      <c r="A9" s="251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25.5">
      <c r="A10" s="251"/>
      <c r="B10" s="244" t="s">
        <v>93</v>
      </c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24" customHeight="1">
      <c r="A11" s="251"/>
      <c r="B11" s="245" t="s">
        <v>100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1:11" ht="24" customHeight="1">
      <c r="A12" s="251"/>
      <c r="B12" s="245" t="s">
        <v>94</v>
      </c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4" customHeight="1">
      <c r="A13" s="251"/>
      <c r="B13" s="245" t="s">
        <v>95</v>
      </c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24" customHeight="1">
      <c r="A14" s="251"/>
      <c r="B14" s="245" t="s">
        <v>96</v>
      </c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ht="24" customHeight="1">
      <c r="A15" s="251"/>
      <c r="B15" s="245" t="s">
        <v>97</v>
      </c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24" customHeight="1">
      <c r="A16" s="251"/>
      <c r="B16" s="245" t="s">
        <v>98</v>
      </c>
      <c r="C16" s="243"/>
      <c r="D16" s="243"/>
      <c r="E16" s="243"/>
      <c r="F16" s="243"/>
      <c r="G16" s="243"/>
      <c r="H16" s="243"/>
      <c r="I16" s="243"/>
      <c r="J16" s="243"/>
      <c r="K16" s="243"/>
    </row>
    <row r="17" spans="1:11" ht="24" customHeight="1">
      <c r="A17" s="251"/>
      <c r="B17" s="245" t="s">
        <v>99</v>
      </c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s="247" customFormat="1" ht="24" customHeight="1">
      <c r="A18" s="252"/>
      <c r="B18" s="257" t="s">
        <v>101</v>
      </c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1" s="247" customFormat="1" ht="24" customHeight="1">
      <c r="A19" s="252"/>
      <c r="B19" s="257" t="s">
        <v>102</v>
      </c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s="247" customFormat="1" ht="24" customHeight="1">
      <c r="A20" s="252"/>
      <c r="B20" s="258" t="s">
        <v>82</v>
      </c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5">
      <c r="A21" s="251"/>
      <c r="B21" s="245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12.75">
      <c r="A22" s="250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0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0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0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0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0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0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0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0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0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0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0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0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0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0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0"/>
  <sheetViews>
    <sheetView zoomScale="115" zoomScaleNormal="115" zoomScalePageLayoutView="0" workbookViewId="0" topLeftCell="A1">
      <selection activeCell="B18" sqref="B18"/>
    </sheetView>
  </sheetViews>
  <sheetFormatPr defaultColWidth="9.140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89" t="s">
        <v>64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3">
      <c r="A3" s="391" t="s">
        <v>49</v>
      </c>
      <c r="B3" s="391" t="s">
        <v>50</v>
      </c>
      <c r="C3" s="391"/>
      <c r="D3" s="391"/>
      <c r="E3" s="391" t="s">
        <v>51</v>
      </c>
      <c r="F3" s="391"/>
      <c r="G3" s="391"/>
      <c r="H3" s="390" t="s">
        <v>52</v>
      </c>
      <c r="I3" s="390"/>
      <c r="J3" s="390" t="s">
        <v>53</v>
      </c>
      <c r="K3" s="390"/>
      <c r="L3" s="103" t="s">
        <v>92</v>
      </c>
      <c r="M3" s="390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0.75">
      <c r="A4" s="391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90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6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3.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 aca="true" t="shared" si="4" ref="H19:H24"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3.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 t="shared" si="4"/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3.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 t="shared" si="4"/>
        <v>4369.6560979999995</v>
      </c>
      <c r="I21" s="96">
        <f>+H21/L21</f>
        <v>23.553075659295462</v>
      </c>
      <c r="J21" s="85"/>
      <c r="K21" s="85"/>
      <c r="L21" s="94">
        <v>185.5238</v>
      </c>
      <c r="M21" s="324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3.5">
      <c r="A22" s="87">
        <v>2021</v>
      </c>
      <c r="B22" s="358">
        <v>26749.25773</v>
      </c>
      <c r="C22" s="359">
        <v>63222.485357000005</v>
      </c>
      <c r="D22" s="99">
        <v>317.88876015787105</v>
      </c>
      <c r="E22" s="360">
        <v>56176.253699999994</v>
      </c>
      <c r="F22" s="360">
        <v>25080.017695</v>
      </c>
      <c r="G22" s="361">
        <v>126.10475030808452</v>
      </c>
      <c r="H22" s="97">
        <f t="shared" si="4"/>
        <v>38142.46766200001</v>
      </c>
      <c r="I22" s="362">
        <f>+H22/L22</f>
        <v>191.78400984978651</v>
      </c>
      <c r="J22" s="86"/>
      <c r="K22" s="86"/>
      <c r="L22" s="363">
        <v>198.88241825726155</v>
      </c>
      <c r="M22" s="93">
        <f>63.222/2445.5*100</f>
        <v>2.5852381925986507</v>
      </c>
    </row>
    <row r="23" spans="1:13" s="104" customFormat="1" ht="13.5">
      <c r="A23" s="87">
        <v>2022</v>
      </c>
      <c r="B23" s="358">
        <v>25729.91779</v>
      </c>
      <c r="C23" s="359">
        <v>97242.84000499999</v>
      </c>
      <c r="D23" s="99">
        <v>302.180355898014</v>
      </c>
      <c r="E23" s="364">
        <v>41736.69885</v>
      </c>
      <c r="F23" s="364">
        <v>21664.17126</v>
      </c>
      <c r="G23" s="361">
        <v>70.33268232843811</v>
      </c>
      <c r="H23" s="97">
        <f t="shared" si="4"/>
        <v>75578.66874499999</v>
      </c>
      <c r="I23" s="362">
        <f>+D23-G23</f>
        <v>231.84767356957587</v>
      </c>
      <c r="J23" s="365" t="e">
        <f>+(J22-J21)/J21*100</f>
        <v>#DIV/0!</v>
      </c>
      <c r="K23" s="365" t="e">
        <f>+(K22-K21)/K21*100</f>
        <v>#DIV/0!</v>
      </c>
      <c r="L23" s="366">
        <v>324.55059916666653</v>
      </c>
      <c r="M23" s="93">
        <v>2.3</v>
      </c>
    </row>
    <row r="24" spans="1:13" s="104" customFormat="1" ht="13.5">
      <c r="A24" s="135" t="s">
        <v>170</v>
      </c>
      <c r="B24" s="221">
        <v>15702.71485</v>
      </c>
      <c r="C24" s="222">
        <v>63336.923689999996</v>
      </c>
      <c r="D24" s="355">
        <v>192.78994135077087</v>
      </c>
      <c r="E24" s="318">
        <v>31380.686055</v>
      </c>
      <c r="F24" s="318">
        <v>14791.642127</v>
      </c>
      <c r="G24" s="354">
        <v>45.52698311330339</v>
      </c>
      <c r="H24" s="136">
        <f t="shared" si="4"/>
        <v>48545.281563</v>
      </c>
      <c r="I24" s="297">
        <f>+D24-G24</f>
        <v>147.2629582374675</v>
      </c>
      <c r="J24" s="298" t="e">
        <f>+(J23-J22)/J22*100</f>
        <v>#DIV/0!</v>
      </c>
      <c r="K24" s="298" t="e">
        <f>+(K23-K22)/K22*100</f>
        <v>#DIV/0!</v>
      </c>
      <c r="L24" s="319">
        <v>328.1751542693692</v>
      </c>
      <c r="M24" s="197"/>
    </row>
    <row r="25" spans="1:12" s="104" customFormat="1" ht="15">
      <c r="A25" s="84" t="s">
        <v>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104" customFormat="1" ht="15">
      <c r="A26" s="255" t="s">
        <v>103</v>
      </c>
      <c r="B26" s="83"/>
      <c r="C26" s="83"/>
      <c r="D26" s="83"/>
      <c r="E26" s="349"/>
      <c r="F26" s="83"/>
      <c r="G26" s="83"/>
      <c r="H26" s="83"/>
      <c r="I26" s="83"/>
      <c r="J26" s="83"/>
      <c r="K26" s="83"/>
      <c r="L26" s="83"/>
    </row>
    <row r="27" spans="1:13" s="104" customFormat="1" ht="15">
      <c r="A27" s="388" t="s">
        <v>168</v>
      </c>
      <c r="E27" s="82"/>
      <c r="F27" s="81"/>
      <c r="G27" s="81"/>
      <c r="M27" s="64"/>
    </row>
    <row r="28" spans="1:22" ht="13.5">
      <c r="A28" s="104"/>
      <c r="B28" s="208"/>
      <c r="C28" s="328"/>
      <c r="D28" s="208"/>
      <c r="E28" s="209"/>
      <c r="F28" s="207"/>
      <c r="G28" s="207"/>
      <c r="H28" s="104"/>
      <c r="I28" s="327"/>
      <c r="J28" s="104"/>
      <c r="K28" s="104"/>
      <c r="L28" s="181"/>
      <c r="M28" s="210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04"/>
      <c r="D29" s="104"/>
      <c r="E29" s="209"/>
      <c r="F29" s="104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80"/>
      <c r="D30" s="104"/>
      <c r="E30" s="206"/>
      <c r="F30" s="207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104"/>
      <c r="B2096" s="104"/>
      <c r="C2096" s="104"/>
      <c r="D2096" s="104"/>
      <c r="E2096" s="104"/>
      <c r="F2096" s="104"/>
      <c r="G2096" s="104"/>
      <c r="H2096" s="104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  <row r="2100" spans="1:13" ht="12.75">
      <c r="A2100" s="104"/>
      <c r="B2100" s="104"/>
      <c r="C2100" s="104"/>
      <c r="D2100" s="104"/>
      <c r="E2100" s="104"/>
      <c r="F2100" s="104"/>
      <c r="G2100" s="104"/>
      <c r="H2100" s="104"/>
      <c r="M2100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30" zoomScaleNormal="130" zoomScalePageLayoutView="0" workbookViewId="0" topLeftCell="A1">
      <selection activeCell="M21" sqref="M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38" customWidth="1"/>
    <col min="10" max="10" width="9.28125" style="28" customWidth="1"/>
    <col min="11" max="11" width="9.140625" style="28" bestFit="1" customWidth="1"/>
    <col min="12" max="12" width="9.421875" style="28" bestFit="1" customWidth="1"/>
    <col min="13" max="13" width="9.140625" style="28" bestFit="1" customWidth="1"/>
    <col min="14" max="14" width="10.00390625" style="138" customWidth="1"/>
    <col min="15" max="15" width="10.00390625" style="0" customWidth="1"/>
    <col min="16" max="16" width="10.57421875" style="0" bestFit="1" customWidth="1"/>
    <col min="17" max="17" width="9.28125" style="44" customWidth="1"/>
    <col min="18" max="20" width="9.28125" style="0" customWidth="1"/>
  </cols>
  <sheetData>
    <row r="1" spans="1:17" ht="13.5">
      <c r="A1" s="2" t="s">
        <v>4</v>
      </c>
      <c r="B1" s="126"/>
      <c r="C1" s="3"/>
      <c r="D1" s="3"/>
      <c r="E1" s="3"/>
      <c r="F1" s="140"/>
      <c r="G1" s="126"/>
      <c r="H1" s="126"/>
      <c r="I1" s="126"/>
      <c r="J1" s="140"/>
      <c r="K1" s="140"/>
      <c r="L1" s="140"/>
      <c r="M1" s="140"/>
      <c r="N1" s="126"/>
      <c r="O1" s="140"/>
      <c r="P1" s="140"/>
      <c r="Q1" s="272"/>
    </row>
    <row r="2" spans="1:1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223">
        <v>2022</v>
      </c>
      <c r="K2" s="115" t="s">
        <v>174</v>
      </c>
      <c r="L2" s="115" t="s">
        <v>173</v>
      </c>
      <c r="M2" s="115" t="s">
        <v>171</v>
      </c>
      <c r="N2" s="334" t="s">
        <v>157</v>
      </c>
      <c r="O2" s="188" t="s">
        <v>158</v>
      </c>
      <c r="P2" s="188" t="s">
        <v>6</v>
      </c>
      <c r="Q2" s="229"/>
    </row>
    <row r="3" spans="1:20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07">
        <v>10253.71181</v>
      </c>
      <c r="H3" s="314">
        <v>11643.30776</v>
      </c>
      <c r="I3" s="315">
        <v>7513.87035</v>
      </c>
      <c r="J3" s="224">
        <v>6198.188749999999</v>
      </c>
      <c r="K3" s="189">
        <v>5310.4138299999995</v>
      </c>
      <c r="L3" s="189">
        <v>3790.98384</v>
      </c>
      <c r="M3" s="189">
        <v>4548.05905</v>
      </c>
      <c r="N3" s="335">
        <v>-14.355845032137537</v>
      </c>
      <c r="O3" s="173">
        <v>19.970415120524493</v>
      </c>
      <c r="P3" s="174">
        <v>14.493179154938652</v>
      </c>
      <c r="Q3" s="323"/>
      <c r="S3" s="178"/>
      <c r="T3" s="178"/>
    </row>
    <row r="4" spans="1:20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07">
        <v>24805.64512</v>
      </c>
      <c r="H4" s="314">
        <v>31102.3052</v>
      </c>
      <c r="I4" s="315">
        <v>25071.350500000004</v>
      </c>
      <c r="J4" s="224">
        <v>23723.869</v>
      </c>
      <c r="K4" s="189">
        <v>16238.374500000002</v>
      </c>
      <c r="L4" s="189">
        <v>14302.1875</v>
      </c>
      <c r="M4" s="189">
        <v>16537.213</v>
      </c>
      <c r="N4" s="335">
        <v>1.8403227490534722</v>
      </c>
      <c r="O4" s="173">
        <v>15.627158432932022</v>
      </c>
      <c r="P4" s="174">
        <v>52.698698081411344</v>
      </c>
      <c r="Q4" s="323"/>
      <c r="S4" s="178"/>
      <c r="T4" s="178"/>
    </row>
    <row r="5" spans="1:20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07">
        <v>2520.9943</v>
      </c>
      <c r="H5" s="314">
        <v>2545.2419</v>
      </c>
      <c r="I5" s="315">
        <v>2187.5960099999998</v>
      </c>
      <c r="J5" s="224">
        <v>1537.6745400000002</v>
      </c>
      <c r="K5" s="189">
        <v>1579.27181</v>
      </c>
      <c r="L5" s="189">
        <v>881.08374</v>
      </c>
      <c r="M5" s="189">
        <v>1168.4189999999999</v>
      </c>
      <c r="N5" s="335">
        <v>-26.01533234484823</v>
      </c>
      <c r="O5" s="173">
        <v>32.61157219857443</v>
      </c>
      <c r="P5" s="174">
        <v>3.7233698394998327</v>
      </c>
      <c r="Q5" s="323"/>
      <c r="S5" s="178"/>
      <c r="T5" s="178"/>
    </row>
    <row r="6" spans="1:20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07">
        <v>36805.67494</v>
      </c>
      <c r="H6" s="314">
        <v>26043.65227</v>
      </c>
      <c r="I6" s="315">
        <v>8758.08089</v>
      </c>
      <c r="J6" s="224">
        <v>3430.9636000000005</v>
      </c>
      <c r="K6" s="189">
        <v>5996.85427</v>
      </c>
      <c r="L6" s="189">
        <v>2604.2071400000004</v>
      </c>
      <c r="M6" s="189">
        <v>3231.2146949999997</v>
      </c>
      <c r="N6" s="335">
        <v>-46.11817213627238</v>
      </c>
      <c r="O6" s="173">
        <v>24.07671591745959</v>
      </c>
      <c r="P6" s="174">
        <v>10.296826173069466</v>
      </c>
      <c r="Q6" s="323"/>
      <c r="S6" s="178"/>
      <c r="T6" s="178"/>
    </row>
    <row r="7" spans="1:20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07">
        <v>18536.1379309999</v>
      </c>
      <c r="H7" s="314">
        <v>12801.184029999999</v>
      </c>
      <c r="I7" s="315">
        <v>10166.02306</v>
      </c>
      <c r="J7" s="224">
        <v>3821.975189999999</v>
      </c>
      <c r="K7" s="189">
        <v>7396.4197300000005</v>
      </c>
      <c r="L7" s="189">
        <v>2904.0926399999994</v>
      </c>
      <c r="M7" s="189">
        <v>3855.89746</v>
      </c>
      <c r="N7" s="335">
        <v>-47.86805507588467</v>
      </c>
      <c r="O7" s="173">
        <v>32.77460253471807</v>
      </c>
      <c r="P7" s="174">
        <v>12.287486172997884</v>
      </c>
      <c r="Q7" s="323"/>
      <c r="S7" s="178"/>
      <c r="T7" s="178"/>
    </row>
    <row r="8" spans="1:20" ht="15.75">
      <c r="A8" s="5" t="s">
        <v>114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07">
        <v>185.62437</v>
      </c>
      <c r="H8" s="314">
        <v>98.56475999999999</v>
      </c>
      <c r="I8" s="315">
        <v>142.64001</v>
      </c>
      <c r="J8" s="224">
        <v>131.58426</v>
      </c>
      <c r="K8" s="189">
        <v>84.28626</v>
      </c>
      <c r="L8" s="189">
        <v>91.3474</v>
      </c>
      <c r="M8" s="189">
        <v>91.93548</v>
      </c>
      <c r="N8" s="335">
        <v>9.075287004073973</v>
      </c>
      <c r="O8" s="173">
        <v>0.6437840595353618</v>
      </c>
      <c r="P8" s="174">
        <v>0.29296835588255593</v>
      </c>
      <c r="Q8" s="323"/>
      <c r="S8" s="178"/>
      <c r="T8" s="178"/>
    </row>
    <row r="9" spans="1:20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07">
        <v>2529.1466</v>
      </c>
      <c r="H9" s="314">
        <v>1574.854269</v>
      </c>
      <c r="I9" s="315">
        <v>2336.69288</v>
      </c>
      <c r="J9" s="224">
        <v>2892.44351</v>
      </c>
      <c r="K9" s="189">
        <v>1605.88964</v>
      </c>
      <c r="L9" s="189">
        <v>2185.05152</v>
      </c>
      <c r="M9" s="189">
        <v>1947.94737</v>
      </c>
      <c r="N9" s="335">
        <v>21.300201550587246</v>
      </c>
      <c r="O9" s="173">
        <v>-10.851192652885361</v>
      </c>
      <c r="P9" s="174">
        <v>6.207472222200275</v>
      </c>
      <c r="Q9" s="323"/>
      <c r="S9" s="178"/>
      <c r="T9" s="178"/>
    </row>
    <row r="10" spans="1:20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08">
        <v>95636.9350709999</v>
      </c>
      <c r="H10" s="316">
        <v>85809.11018900001</v>
      </c>
      <c r="I10" s="317">
        <v>56176.253699999994</v>
      </c>
      <c r="J10" s="225">
        <v>41736.69885</v>
      </c>
      <c r="K10" s="195">
        <v>38211.51004</v>
      </c>
      <c r="L10" s="195">
        <v>26758.953780000003</v>
      </c>
      <c r="M10" s="195">
        <v>31380.686055</v>
      </c>
      <c r="N10" s="336">
        <v>-17.876351857985885</v>
      </c>
      <c r="O10" s="175">
        <v>17.271722627864243</v>
      </c>
      <c r="P10" s="176">
        <v>100</v>
      </c>
      <c r="Q10" s="323"/>
      <c r="R10"/>
      <c r="S10" s="178"/>
      <c r="T10" s="178"/>
    </row>
    <row r="11" spans="1:20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21"/>
      <c r="N11" s="116"/>
      <c r="O11" s="141"/>
      <c r="P11" s="141"/>
      <c r="Q11" s="323"/>
      <c r="S11" s="178"/>
      <c r="T11" s="178"/>
    </row>
    <row r="12" spans="1:20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22"/>
      <c r="N12" s="117"/>
      <c r="O12" s="122"/>
      <c r="P12" s="122"/>
      <c r="Q12" s="323"/>
      <c r="S12" s="178"/>
      <c r="T12" s="178"/>
    </row>
    <row r="13" spans="1:1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223">
        <v>2022</v>
      </c>
      <c r="K13" s="115" t="s">
        <v>174</v>
      </c>
      <c r="L13" s="115" t="s">
        <v>173</v>
      </c>
      <c r="M13" s="115" t="s">
        <v>171</v>
      </c>
      <c r="N13" s="334" t="s">
        <v>157</v>
      </c>
      <c r="O13" s="188" t="s">
        <v>158</v>
      </c>
      <c r="P13" s="188" t="s">
        <v>6</v>
      </c>
      <c r="Q13" s="229"/>
    </row>
    <row r="14" spans="1:20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309">
        <v>5257.2873899999995</v>
      </c>
      <c r="H14" s="182">
        <v>6353.206005</v>
      </c>
      <c r="I14" s="315">
        <v>4871.0541650000005</v>
      </c>
      <c r="J14" s="303">
        <v>3469.980321</v>
      </c>
      <c r="K14" s="190">
        <v>3420.966166</v>
      </c>
      <c r="L14" s="190">
        <v>2369.0024240000002</v>
      </c>
      <c r="M14" s="190">
        <v>2282.581232</v>
      </c>
      <c r="N14" s="335">
        <v>-33.27670835549562</v>
      </c>
      <c r="O14" s="173">
        <v>-3.6479993065638263</v>
      </c>
      <c r="P14" s="174">
        <v>15.431560690840938</v>
      </c>
      <c r="Q14" s="323"/>
      <c r="S14" s="178"/>
      <c r="T14" s="178"/>
    </row>
    <row r="15" spans="1:20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309">
        <v>9520.754661</v>
      </c>
      <c r="H15" s="182">
        <v>10926.718608</v>
      </c>
      <c r="I15" s="315">
        <v>9118.893338</v>
      </c>
      <c r="J15" s="303">
        <v>9955.459171</v>
      </c>
      <c r="K15" s="190">
        <v>5949.732206000001</v>
      </c>
      <c r="L15" s="190">
        <v>6684.1322900000005</v>
      </c>
      <c r="M15" s="190">
        <v>5810.392734000001</v>
      </c>
      <c r="N15" s="335">
        <v>-2.3419452704019674</v>
      </c>
      <c r="O15" s="173">
        <v>-13.071847146220971</v>
      </c>
      <c r="P15" s="174">
        <v>39.281593511473424</v>
      </c>
      <c r="Q15" s="323"/>
      <c r="S15" s="178"/>
      <c r="T15" s="178"/>
    </row>
    <row r="16" spans="1:20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309">
        <v>1668.372523</v>
      </c>
      <c r="H16" s="182">
        <v>1923.729326</v>
      </c>
      <c r="I16" s="315">
        <v>1453.3193520000002</v>
      </c>
      <c r="J16" s="303">
        <v>925.709063</v>
      </c>
      <c r="K16" s="190">
        <v>1035.089318</v>
      </c>
      <c r="L16" s="190">
        <v>591.634686</v>
      </c>
      <c r="M16" s="190">
        <v>592.997514</v>
      </c>
      <c r="N16" s="335">
        <v>-42.71049814852789</v>
      </c>
      <c r="O16" s="173">
        <v>0.23034957757700433</v>
      </c>
      <c r="P16" s="174">
        <v>4.009003928763048</v>
      </c>
      <c r="Q16" s="323"/>
      <c r="S16" s="178"/>
      <c r="T16" s="178"/>
    </row>
    <row r="17" spans="1:20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309">
        <v>13650.557222</v>
      </c>
      <c r="H17" s="182">
        <v>10764.337708</v>
      </c>
      <c r="I17" s="315">
        <v>4890.95896</v>
      </c>
      <c r="J17" s="303">
        <v>2671.9281590000005</v>
      </c>
      <c r="K17" s="190">
        <v>3083.443303</v>
      </c>
      <c r="L17" s="190">
        <v>1991.3873290000001</v>
      </c>
      <c r="M17" s="190">
        <v>2495.347721</v>
      </c>
      <c r="N17" s="335">
        <v>-19.072689983558938</v>
      </c>
      <c r="O17" s="173">
        <v>25.30700003263905</v>
      </c>
      <c r="P17" s="174">
        <v>16.86998441129876</v>
      </c>
      <c r="Q17" s="323"/>
      <c r="S17" s="178"/>
      <c r="T17" s="178"/>
    </row>
    <row r="18" spans="1:20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309">
        <v>7410.591563</v>
      </c>
      <c r="H18" s="182">
        <v>4658.603794</v>
      </c>
      <c r="I18" s="315">
        <v>3401.368626</v>
      </c>
      <c r="J18" s="303">
        <v>2107.85096</v>
      </c>
      <c r="K18" s="190">
        <v>2378.808639</v>
      </c>
      <c r="L18" s="190">
        <v>1558.641026</v>
      </c>
      <c r="M18" s="190">
        <v>1791.7218790000002</v>
      </c>
      <c r="N18" s="335">
        <v>-24.679864970004413</v>
      </c>
      <c r="O18" s="173">
        <v>14.95410739945454</v>
      </c>
      <c r="P18" s="174">
        <v>12.113069418637918</v>
      </c>
      <c r="Q18" s="323"/>
      <c r="S18" s="178"/>
      <c r="T18" s="178"/>
    </row>
    <row r="19" spans="1:20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309">
        <v>287.572027</v>
      </c>
      <c r="H19" s="182">
        <v>174.919406</v>
      </c>
      <c r="I19" s="315">
        <v>253.00247300000004</v>
      </c>
      <c r="J19" s="303">
        <v>430.028657</v>
      </c>
      <c r="K19" s="190">
        <v>142.28009100000003</v>
      </c>
      <c r="L19" s="190">
        <v>271.759927</v>
      </c>
      <c r="M19" s="190">
        <v>249.103543</v>
      </c>
      <c r="N19" s="335">
        <v>75.07969052395389</v>
      </c>
      <c r="O19" s="173">
        <v>-8.336911276841786</v>
      </c>
      <c r="P19" s="174">
        <v>1.6840830846312702</v>
      </c>
      <c r="Q19" s="323"/>
      <c r="S19" s="178"/>
      <c r="T19" s="178"/>
    </row>
    <row r="20" spans="1:20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309">
        <v>1157.2691980000018</v>
      </c>
      <c r="H20" s="182">
        <v>702.803783</v>
      </c>
      <c r="I20" s="315">
        <v>1091.4207809999998</v>
      </c>
      <c r="J20" s="303">
        <v>2103.214929</v>
      </c>
      <c r="K20" s="190">
        <v>836.381046</v>
      </c>
      <c r="L20" s="190">
        <v>1460.4437280000002</v>
      </c>
      <c r="M20" s="190">
        <v>1569.497504</v>
      </c>
      <c r="N20" s="335">
        <v>87.65340409208652</v>
      </c>
      <c r="O20" s="173">
        <v>7.467167266303583</v>
      </c>
      <c r="P20" s="174">
        <v>10.610704954354661</v>
      </c>
      <c r="Q20" s="323"/>
      <c r="S20" s="178"/>
      <c r="T20" s="178"/>
    </row>
    <row r="21" spans="1:20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310">
        <v>38952.404584</v>
      </c>
      <c r="H21" s="184">
        <v>35504.31863</v>
      </c>
      <c r="I21" s="317">
        <v>25080.017695</v>
      </c>
      <c r="J21" s="304">
        <v>21664.17126</v>
      </c>
      <c r="K21" s="194">
        <v>16846.700769</v>
      </c>
      <c r="L21" s="194">
        <v>14927.00141</v>
      </c>
      <c r="M21" s="194">
        <v>14791.642127</v>
      </c>
      <c r="N21" s="336">
        <v>-12.198582204187781</v>
      </c>
      <c r="O21" s="175">
        <v>-0.9068082683325852</v>
      </c>
      <c r="P21" s="176">
        <v>100</v>
      </c>
      <c r="Q21" s="323"/>
      <c r="R21"/>
      <c r="S21" s="178"/>
      <c r="T21" s="178"/>
    </row>
    <row r="22" spans="1:20" ht="13.5">
      <c r="A22" s="11"/>
      <c r="B22" s="118"/>
      <c r="C22" s="17"/>
      <c r="D22" s="17"/>
      <c r="E22" s="17"/>
      <c r="F22" s="123"/>
      <c r="G22" s="118"/>
      <c r="H22" s="118"/>
      <c r="I22" s="118"/>
      <c r="J22" s="340"/>
      <c r="K22" s="123"/>
      <c r="L22" s="123"/>
      <c r="M22" s="123"/>
      <c r="N22" s="118"/>
      <c r="O22" s="141"/>
      <c r="P22" s="141">
        <v>0</v>
      </c>
      <c r="Q22" s="323"/>
      <c r="S22" s="178"/>
      <c r="T22" s="178"/>
    </row>
    <row r="23" spans="1:20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22"/>
      <c r="N23" s="117"/>
      <c r="O23" s="122"/>
      <c r="P23" s="122"/>
      <c r="Q23" s="323"/>
      <c r="S23" s="178"/>
      <c r="T23" s="178"/>
    </row>
    <row r="24" spans="1:20" ht="31.5" customHeight="1">
      <c r="A24" s="4" t="s">
        <v>5</v>
      </c>
      <c r="B24" s="127">
        <v>2014</v>
      </c>
      <c r="C24" s="4">
        <v>2015</v>
      </c>
      <c r="D24" s="4" t="s">
        <v>115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223">
        <v>2022</v>
      </c>
      <c r="K24" s="115" t="s">
        <v>174</v>
      </c>
      <c r="L24" s="115" t="s">
        <v>173</v>
      </c>
      <c r="M24" s="115" t="s">
        <v>171</v>
      </c>
      <c r="N24" s="334" t="s">
        <v>157</v>
      </c>
      <c r="O24" s="188" t="s">
        <v>158</v>
      </c>
      <c r="P24" s="188" t="s">
        <v>6</v>
      </c>
      <c r="Q24" s="323"/>
      <c r="S24" s="178"/>
      <c r="T24" s="178"/>
    </row>
    <row r="25" spans="1:20" ht="15.75">
      <c r="A25" s="5" t="s">
        <v>114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131" t="s">
        <v>17</v>
      </c>
      <c r="H25" s="186" t="s">
        <v>17</v>
      </c>
      <c r="I25" s="186" t="s">
        <v>17</v>
      </c>
      <c r="J25" s="226" t="s">
        <v>17</v>
      </c>
      <c r="K25" s="177" t="s">
        <v>17</v>
      </c>
      <c r="L25" s="177" t="s">
        <v>17</v>
      </c>
      <c r="M25" s="177" t="s">
        <v>17</v>
      </c>
      <c r="N25" s="142" t="s">
        <v>17</v>
      </c>
      <c r="O25" s="142" t="s">
        <v>17</v>
      </c>
      <c r="P25" s="142" t="s">
        <v>17</v>
      </c>
      <c r="Q25" s="323"/>
      <c r="S25" s="178"/>
      <c r="T25" s="178"/>
    </row>
    <row r="26" spans="1:20" ht="15.75">
      <c r="A26" s="5" t="s">
        <v>150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309">
        <v>2115.2169400000002</v>
      </c>
      <c r="H26" s="182">
        <v>1780.5468</v>
      </c>
      <c r="I26" s="309">
        <v>4746.95174</v>
      </c>
      <c r="J26" s="305">
        <v>5486.42846</v>
      </c>
      <c r="K26" s="192">
        <v>2455.44257</v>
      </c>
      <c r="L26" s="192">
        <v>4277.1562699999995</v>
      </c>
      <c r="M26" s="192">
        <v>2549.7003250000002</v>
      </c>
      <c r="N26" s="335">
        <v>3.8387277369716726</v>
      </c>
      <c r="O26" s="173">
        <v>-40.387954892281726</v>
      </c>
      <c r="P26" s="142">
        <v>16.237321694725928</v>
      </c>
      <c r="Q26" s="323"/>
      <c r="S26" s="178"/>
      <c r="T26" s="178"/>
    </row>
    <row r="27" spans="1:20" ht="15.75">
      <c r="A27" s="5" t="s">
        <v>112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309">
        <v>229.16116</v>
      </c>
      <c r="H27" s="182">
        <v>99.34371</v>
      </c>
      <c r="I27" s="309">
        <v>196.23825999999997</v>
      </c>
      <c r="J27" s="305">
        <v>113.91759</v>
      </c>
      <c r="K27" s="192">
        <v>131.71021</v>
      </c>
      <c r="L27" s="192">
        <v>65.71191999999999</v>
      </c>
      <c r="M27" s="192">
        <v>73.27399000000001</v>
      </c>
      <c r="N27" s="335">
        <v>-44.367266592316554</v>
      </c>
      <c r="O27" s="173">
        <v>11.507912110922982</v>
      </c>
      <c r="P27" s="142">
        <v>0.46663262181061643</v>
      </c>
      <c r="Q27" s="323"/>
      <c r="S27" s="178"/>
      <c r="T27" s="178"/>
    </row>
    <row r="28" spans="1:20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309">
        <v>1817.88852</v>
      </c>
      <c r="H28" s="182">
        <v>1360.50044</v>
      </c>
      <c r="I28" s="309">
        <v>1662.3696</v>
      </c>
      <c r="J28" s="305">
        <v>1849.46081</v>
      </c>
      <c r="K28" s="192">
        <v>1145.5077999999999</v>
      </c>
      <c r="L28" s="192">
        <v>1120.6585300000002</v>
      </c>
      <c r="M28" s="192">
        <v>1091.49726</v>
      </c>
      <c r="N28" s="335">
        <v>-4.714986663556527</v>
      </c>
      <c r="O28" s="173">
        <v>-2.6021548240925854</v>
      </c>
      <c r="P28" s="142">
        <v>6.951009875849589</v>
      </c>
      <c r="Q28" s="323"/>
      <c r="S28" s="178"/>
      <c r="T28" s="178"/>
    </row>
    <row r="29" spans="1:20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309">
        <v>502.723</v>
      </c>
      <c r="H29" s="182">
        <v>326.32905</v>
      </c>
      <c r="I29" s="309">
        <v>335.68565</v>
      </c>
      <c r="J29" s="305">
        <v>417.56933000000004</v>
      </c>
      <c r="K29" s="192">
        <v>134.93838</v>
      </c>
      <c r="L29" s="192">
        <v>232.73890999999998</v>
      </c>
      <c r="M29" s="192">
        <v>267.86612</v>
      </c>
      <c r="N29" s="335">
        <v>98.509956915149</v>
      </c>
      <c r="O29" s="173">
        <v>15.09296833950114</v>
      </c>
      <c r="P29" s="142">
        <v>1.7058586528430781</v>
      </c>
      <c r="Q29" s="323"/>
      <c r="S29" s="178"/>
      <c r="T29" s="178"/>
    </row>
    <row r="30" spans="1:20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309">
        <v>2590.0320799999995</v>
      </c>
      <c r="H30" s="182">
        <v>1476.5406300000002</v>
      </c>
      <c r="I30" s="309">
        <v>2167.6695799999998</v>
      </c>
      <c r="J30" s="305">
        <v>2087.85874</v>
      </c>
      <c r="K30" s="192">
        <v>1273.46523</v>
      </c>
      <c r="L30" s="192">
        <v>1227.23262</v>
      </c>
      <c r="M30" s="192">
        <v>1939.6818</v>
      </c>
      <c r="N30" s="335">
        <v>52.315254025427926</v>
      </c>
      <c r="O30" s="173">
        <v>58.05331184889789</v>
      </c>
      <c r="P30" s="142">
        <v>12.352525143128355</v>
      </c>
      <c r="Q30" s="323"/>
      <c r="S30" s="178"/>
      <c r="T30" s="178"/>
    </row>
    <row r="31" spans="1:20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309">
        <v>90.87835000000001</v>
      </c>
      <c r="H31" s="182">
        <v>55.454130000000006</v>
      </c>
      <c r="I31" s="309">
        <v>95.32980000000002</v>
      </c>
      <c r="J31" s="305">
        <v>79.20545999999999</v>
      </c>
      <c r="K31" s="192">
        <v>58.35640000000001</v>
      </c>
      <c r="L31" s="192">
        <v>48.163799999999995</v>
      </c>
      <c r="M31" s="192">
        <v>65.57726</v>
      </c>
      <c r="N31" s="335">
        <v>12.373724218766043</v>
      </c>
      <c r="O31" s="173">
        <v>36.154663876189176</v>
      </c>
      <c r="P31" s="142">
        <v>0.4176173395901665</v>
      </c>
      <c r="Q31" s="323"/>
      <c r="S31" s="178"/>
      <c r="T31" s="178"/>
    </row>
    <row r="32" spans="1:20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309">
        <v>3.5339</v>
      </c>
      <c r="H32" s="182">
        <v>2.1271</v>
      </c>
      <c r="I32" s="309">
        <v>3.9785</v>
      </c>
      <c r="J32" s="305">
        <v>7.05021</v>
      </c>
      <c r="K32" s="192">
        <v>2.29601</v>
      </c>
      <c r="L32" s="192">
        <v>2.75311</v>
      </c>
      <c r="M32" s="192">
        <v>4.58858</v>
      </c>
      <c r="N32" s="335">
        <v>99.85017486857637</v>
      </c>
      <c r="O32" s="173">
        <v>66.66896709539395</v>
      </c>
      <c r="P32" s="142">
        <v>0.029221571198562522</v>
      </c>
      <c r="Q32" s="323"/>
      <c r="S32" s="178"/>
      <c r="T32" s="178"/>
    </row>
    <row r="33" spans="1:20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309">
        <v>275.11556</v>
      </c>
      <c r="H33" s="182">
        <v>220.5886</v>
      </c>
      <c r="I33" s="309">
        <v>305.98669</v>
      </c>
      <c r="J33" s="305">
        <v>271.11582</v>
      </c>
      <c r="K33" s="192">
        <v>175.36279000000002</v>
      </c>
      <c r="L33" s="192">
        <v>179.39322</v>
      </c>
      <c r="M33" s="192">
        <v>179.19677000000001</v>
      </c>
      <c r="N33" s="335">
        <v>2.1863132994177366</v>
      </c>
      <c r="O33" s="173">
        <v>-0.10950804049339137</v>
      </c>
      <c r="P33" s="142">
        <v>1.1411833667730393</v>
      </c>
      <c r="Q33" s="323"/>
      <c r="S33" s="178"/>
      <c r="T33" s="178"/>
    </row>
    <row r="34" spans="1:20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309">
        <v>19885.110030000003</v>
      </c>
      <c r="H34" s="182">
        <v>13857.507399999999</v>
      </c>
      <c r="I34" s="309">
        <v>16130.227179999998</v>
      </c>
      <c r="J34" s="305">
        <v>14959.03845</v>
      </c>
      <c r="K34" s="192">
        <v>10724.134789999998</v>
      </c>
      <c r="L34" s="192">
        <v>10484.66882</v>
      </c>
      <c r="M34" s="192">
        <v>9253.216435</v>
      </c>
      <c r="N34" s="335">
        <v>-13.715962954620773</v>
      </c>
      <c r="O34" s="173">
        <v>-11.745267362674793</v>
      </c>
      <c r="P34" s="142">
        <v>58.92749453448809</v>
      </c>
      <c r="Q34" s="323"/>
      <c r="S34" s="178"/>
      <c r="T34" s="178"/>
    </row>
    <row r="35" spans="1:20" ht="15.75">
      <c r="A35" s="21" t="s">
        <v>113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309">
        <v>1261.113325</v>
      </c>
      <c r="H35" s="182">
        <v>2119.402395</v>
      </c>
      <c r="I35" s="309">
        <v>1104.82073</v>
      </c>
      <c r="J35" s="305">
        <v>458.27292000000006</v>
      </c>
      <c r="K35" s="192">
        <v>897.42948</v>
      </c>
      <c r="L35" s="192">
        <v>314.98386</v>
      </c>
      <c r="M35" s="192">
        <v>278.11631</v>
      </c>
      <c r="N35" s="335">
        <v>-69.00967527832938</v>
      </c>
      <c r="O35" s="173">
        <v>-11.70458384756603</v>
      </c>
      <c r="P35" s="142">
        <v>1.7711351995925724</v>
      </c>
      <c r="Q35" s="323"/>
      <c r="S35" s="178"/>
      <c r="T35" s="178"/>
    </row>
    <row r="36" spans="1:20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311">
        <v>28770.772865</v>
      </c>
      <c r="H36" s="184">
        <v>21298.340255</v>
      </c>
      <c r="I36" s="310">
        <v>26749.25773</v>
      </c>
      <c r="J36" s="306">
        <v>25729.91779</v>
      </c>
      <c r="K36" s="256">
        <v>16998.64366</v>
      </c>
      <c r="L36" s="256">
        <v>17953.46106</v>
      </c>
      <c r="M36" s="256">
        <v>15702.71485</v>
      </c>
      <c r="N36" s="336">
        <v>-7.623718903229254</v>
      </c>
      <c r="O36" s="175">
        <v>-12.53655884220912</v>
      </c>
      <c r="P36" s="143">
        <v>100</v>
      </c>
      <c r="Q36" s="323"/>
      <c r="R36"/>
      <c r="S36" s="178"/>
      <c r="T36" s="178"/>
    </row>
    <row r="37" spans="1:20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24"/>
      <c r="N37" s="119"/>
      <c r="O37" s="144"/>
      <c r="P37" s="141"/>
      <c r="Q37" s="323"/>
      <c r="S37" s="178"/>
      <c r="T37" s="178"/>
    </row>
    <row r="38" spans="1:20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22"/>
      <c r="N38" s="117"/>
      <c r="O38" s="122"/>
      <c r="P38" s="122"/>
      <c r="Q38" s="323"/>
      <c r="S38" s="178"/>
      <c r="T38" s="178"/>
    </row>
    <row r="39" spans="1:20" ht="31.5" customHeight="1">
      <c r="A39" s="4" t="s">
        <v>5</v>
      </c>
      <c r="B39" s="127">
        <v>2014</v>
      </c>
      <c r="C39" s="4">
        <v>2015</v>
      </c>
      <c r="D39" s="4" t="s">
        <v>115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223">
        <v>2022</v>
      </c>
      <c r="K39" s="115" t="s">
        <v>174</v>
      </c>
      <c r="L39" s="115" t="s">
        <v>173</v>
      </c>
      <c r="M39" s="115" t="s">
        <v>171</v>
      </c>
      <c r="N39" s="334" t="s">
        <v>157</v>
      </c>
      <c r="O39" s="188" t="s">
        <v>158</v>
      </c>
      <c r="P39" s="188" t="s">
        <v>6</v>
      </c>
      <c r="Q39" s="323"/>
      <c r="S39" s="178"/>
      <c r="T39" s="178"/>
    </row>
    <row r="40" spans="1:20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309">
        <v>2913.281239</v>
      </c>
      <c r="H40" s="182">
        <v>2409.219008</v>
      </c>
      <c r="I40" s="309">
        <v>4192.676529</v>
      </c>
      <c r="J40" s="227">
        <v>7142.956877</v>
      </c>
      <c r="K40" s="191">
        <v>2500.902556</v>
      </c>
      <c r="L40" s="191">
        <v>4265.051197</v>
      </c>
      <c r="M40" s="191">
        <v>5555.808729</v>
      </c>
      <c r="N40" s="335">
        <v>122.15214725863154</v>
      </c>
      <c r="O40" s="173">
        <v>30.26358822862216</v>
      </c>
      <c r="P40" s="174">
        <v>8.7718322983173</v>
      </c>
      <c r="Q40" s="323"/>
      <c r="S40" s="178"/>
      <c r="T40" s="178"/>
    </row>
    <row r="41" spans="1:20" ht="15.75">
      <c r="A41" s="5" t="s">
        <v>150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309">
        <v>3521.606584</v>
      </c>
      <c r="H41" s="182">
        <v>3235.054829</v>
      </c>
      <c r="I41" s="309">
        <v>8462.407206</v>
      </c>
      <c r="J41" s="227">
        <v>13174.494356</v>
      </c>
      <c r="K41" s="191">
        <v>4220.739086</v>
      </c>
      <c r="L41" s="191">
        <v>9855.256817</v>
      </c>
      <c r="M41" s="191">
        <v>6369.506443</v>
      </c>
      <c r="N41" s="335">
        <v>50.90974147460013</v>
      </c>
      <c r="O41" s="173">
        <v>-35.369452452899985</v>
      </c>
      <c r="P41" s="174">
        <v>10.056545332348774</v>
      </c>
      <c r="Q41" s="323"/>
      <c r="S41" s="178"/>
      <c r="T41" s="178"/>
    </row>
    <row r="42" spans="1:20" ht="15.75">
      <c r="A42" s="5" t="s">
        <v>112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309">
        <v>1002.712907</v>
      </c>
      <c r="H42" s="182">
        <v>352.071745</v>
      </c>
      <c r="I42" s="309">
        <v>879.042997</v>
      </c>
      <c r="J42" s="227">
        <v>1060.540651</v>
      </c>
      <c r="K42" s="191">
        <v>571.991632</v>
      </c>
      <c r="L42" s="191">
        <v>505.069515</v>
      </c>
      <c r="M42" s="191">
        <v>847.925828</v>
      </c>
      <c r="N42" s="335">
        <v>48.240949790678066</v>
      </c>
      <c r="O42" s="173">
        <v>67.88299487843767</v>
      </c>
      <c r="P42" s="174">
        <v>1.3387543609635015</v>
      </c>
      <c r="Q42" s="323"/>
      <c r="S42" s="178"/>
      <c r="T42" s="178"/>
    </row>
    <row r="43" spans="1:20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309">
        <v>5028.569627</v>
      </c>
      <c r="H43" s="182">
        <v>3068.361521</v>
      </c>
      <c r="I43" s="309">
        <v>6112.657206999999</v>
      </c>
      <c r="J43" s="227">
        <v>7796.667490000001</v>
      </c>
      <c r="K43" s="191">
        <v>3882.754579</v>
      </c>
      <c r="L43" s="191">
        <v>4945.112390000001</v>
      </c>
      <c r="M43" s="191">
        <v>4913.71698</v>
      </c>
      <c r="N43" s="335">
        <v>26.55234524932358</v>
      </c>
      <c r="O43" s="173">
        <v>-0.6348775826306546</v>
      </c>
      <c r="P43" s="174">
        <v>7.758060691501198</v>
      </c>
      <c r="Q43" s="323"/>
      <c r="S43" s="178"/>
      <c r="T43" s="178"/>
    </row>
    <row r="44" spans="1:20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309">
        <v>2272.306</v>
      </c>
      <c r="H44" s="182">
        <v>1580.697116</v>
      </c>
      <c r="I44" s="309">
        <v>1967.336308</v>
      </c>
      <c r="J44" s="227">
        <v>3805.951377</v>
      </c>
      <c r="K44" s="191">
        <v>910.1936390000001</v>
      </c>
      <c r="L44" s="191">
        <v>2208.880034</v>
      </c>
      <c r="M44" s="191">
        <v>3033.2613899999997</v>
      </c>
      <c r="N44" s="335">
        <v>233.25451420782775</v>
      </c>
      <c r="O44" s="173">
        <v>37.32123715687495</v>
      </c>
      <c r="P44" s="174">
        <v>4.789088596797304</v>
      </c>
      <c r="Q44" s="323"/>
      <c r="S44" s="178"/>
      <c r="T44" s="178"/>
    </row>
    <row r="45" spans="1:20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309">
        <v>2287.156221</v>
      </c>
      <c r="H45" s="182">
        <v>1409.392772</v>
      </c>
      <c r="I45" s="309">
        <v>2228.218958</v>
      </c>
      <c r="J45" s="227">
        <v>3881.8871919999992</v>
      </c>
      <c r="K45" s="191">
        <v>1301.288984</v>
      </c>
      <c r="L45" s="191">
        <v>2068.56481</v>
      </c>
      <c r="M45" s="191">
        <v>3824.4324890000007</v>
      </c>
      <c r="N45" s="335">
        <v>193.8957092562309</v>
      </c>
      <c r="O45" s="173">
        <v>84.88337762064128</v>
      </c>
      <c r="P45" s="174">
        <v>6.038235307604346</v>
      </c>
      <c r="Q45" s="323"/>
      <c r="S45" s="178"/>
      <c r="T45" s="178"/>
    </row>
    <row r="46" spans="1:20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309">
        <v>500.492157</v>
      </c>
      <c r="H46" s="182">
        <v>341.186741</v>
      </c>
      <c r="I46" s="309">
        <v>680.2338459999999</v>
      </c>
      <c r="J46" s="227">
        <v>922.413943</v>
      </c>
      <c r="K46" s="191">
        <v>454.07015299999995</v>
      </c>
      <c r="L46" s="191">
        <v>486.31280300000003</v>
      </c>
      <c r="M46" s="191">
        <v>876.1735239999999</v>
      </c>
      <c r="N46" s="335">
        <v>92.95994643365164</v>
      </c>
      <c r="O46" s="173">
        <v>80.16665787842724</v>
      </c>
      <c r="P46" s="174">
        <v>1.3833534579108953</v>
      </c>
      <c r="Q46" s="323"/>
      <c r="S46" s="178"/>
      <c r="T46" s="178"/>
    </row>
    <row r="47" spans="1:20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309">
        <v>77.041614</v>
      </c>
      <c r="H47" s="182">
        <v>34.085018</v>
      </c>
      <c r="I47" s="309">
        <v>75.97024900000001</v>
      </c>
      <c r="J47" s="227">
        <v>155.501501</v>
      </c>
      <c r="K47" s="191">
        <v>50.803</v>
      </c>
      <c r="L47" s="191">
        <v>66.614796</v>
      </c>
      <c r="M47" s="191">
        <v>184.05903300000003</v>
      </c>
      <c r="N47" s="335">
        <v>262.2995354605044</v>
      </c>
      <c r="O47" s="173">
        <v>176.3035302247267</v>
      </c>
      <c r="P47" s="174">
        <v>0.2906030515483662</v>
      </c>
      <c r="Q47" s="323"/>
      <c r="S47" s="178"/>
      <c r="T47" s="178"/>
    </row>
    <row r="48" spans="1:20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309">
        <v>149.177723</v>
      </c>
      <c r="H48" s="182">
        <v>140.815021</v>
      </c>
      <c r="I48" s="309">
        <v>201.378803</v>
      </c>
      <c r="J48" s="227">
        <v>228.230841</v>
      </c>
      <c r="K48" s="191">
        <v>110.32239400000002</v>
      </c>
      <c r="L48" s="191">
        <v>138.14593</v>
      </c>
      <c r="M48" s="191">
        <v>153.470513</v>
      </c>
      <c r="N48" s="335">
        <v>39.11093426779697</v>
      </c>
      <c r="O48" s="173">
        <v>11.093039802186007</v>
      </c>
      <c r="P48" s="174">
        <v>0.2423081262221626</v>
      </c>
      <c r="Q48" s="323"/>
      <c r="S48" s="178"/>
      <c r="T48" s="178"/>
    </row>
    <row r="49" spans="1:20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309">
        <v>34278.033372</v>
      </c>
      <c r="H49" s="182">
        <v>25498.396149</v>
      </c>
      <c r="I49" s="309">
        <v>37198.397623000004</v>
      </c>
      <c r="J49" s="227">
        <v>57528.060567</v>
      </c>
      <c r="K49" s="191">
        <v>23217.422640999997</v>
      </c>
      <c r="L49" s="191">
        <v>38960.816065</v>
      </c>
      <c r="M49" s="191">
        <v>36693.843497999995</v>
      </c>
      <c r="N49" s="335">
        <v>58.04443096625972</v>
      </c>
      <c r="O49" s="173">
        <v>-5.818596210145898</v>
      </c>
      <c r="P49" s="174">
        <v>57.93436333851092</v>
      </c>
      <c r="Q49" s="323"/>
      <c r="S49" s="178"/>
      <c r="T49" s="178"/>
    </row>
    <row r="50" spans="1:20" ht="15.75">
      <c r="A50" s="21" t="s">
        <v>113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309">
        <v>1452.539135</v>
      </c>
      <c r="H50" s="182">
        <v>1804.694808</v>
      </c>
      <c r="I50" s="309">
        <v>1224.1656309999998</v>
      </c>
      <c r="J50" s="227">
        <v>1546.1352100000004</v>
      </c>
      <c r="K50" s="191">
        <v>841.46677</v>
      </c>
      <c r="L50" s="191">
        <v>868.544344</v>
      </c>
      <c r="M50" s="191">
        <v>884.7252629999999</v>
      </c>
      <c r="N50" s="335">
        <v>5.140843886205979</v>
      </c>
      <c r="O50" s="173">
        <v>1.8629928467993</v>
      </c>
      <c r="P50" s="174">
        <v>1.396855438275234</v>
      </c>
      <c r="Q50" s="323"/>
      <c r="S50" s="178"/>
      <c r="T50" s="178"/>
    </row>
    <row r="51" spans="1:20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311">
        <v>53482.916579</v>
      </c>
      <c r="H51" s="184">
        <v>39873.974728</v>
      </c>
      <c r="I51" s="310">
        <v>63222.485357000005</v>
      </c>
      <c r="J51" s="228">
        <v>97242.84000499999</v>
      </c>
      <c r="K51" s="193">
        <v>38061.955434</v>
      </c>
      <c r="L51" s="193">
        <v>64368.368701</v>
      </c>
      <c r="M51" s="193">
        <v>63336.923689999996</v>
      </c>
      <c r="N51" s="336">
        <v>66.40480755075015</v>
      </c>
      <c r="O51" s="175">
        <v>-1.6024097422620862</v>
      </c>
      <c r="P51" s="176">
        <v>100</v>
      </c>
      <c r="Q51" s="323"/>
      <c r="R51"/>
      <c r="S51" s="178"/>
      <c r="T51" s="178"/>
    </row>
    <row r="52" spans="1:16" ht="14.25">
      <c r="A52" s="187" t="s">
        <v>68</v>
      </c>
      <c r="B52" s="114"/>
      <c r="C52" s="27"/>
      <c r="D52" s="27"/>
      <c r="H52" s="120"/>
      <c r="I52" s="120"/>
      <c r="J52" s="125"/>
      <c r="K52" s="125"/>
      <c r="L52" s="125"/>
      <c r="M52" s="125"/>
      <c r="N52" s="120"/>
      <c r="O52" s="42"/>
      <c r="P52" s="42"/>
    </row>
    <row r="53" spans="1:4" ht="13.5">
      <c r="A53" s="29" t="s">
        <v>148</v>
      </c>
      <c r="B53" s="29"/>
      <c r="C53" s="3"/>
      <c r="D53" s="3"/>
    </row>
    <row r="54" spans="1:4" ht="13.5">
      <c r="A54" s="3" t="s">
        <v>88</v>
      </c>
      <c r="B54" s="3"/>
      <c r="C54" s="3"/>
      <c r="D54" s="3"/>
    </row>
    <row r="55" spans="1:4" ht="13.5">
      <c r="A55" s="3" t="s">
        <v>89</v>
      </c>
      <c r="B55" s="11"/>
      <c r="C55" s="3"/>
      <c r="D55" s="3"/>
    </row>
    <row r="56" spans="1:16" ht="13.5">
      <c r="A56" s="140" t="s">
        <v>90</v>
      </c>
      <c r="B56" s="30"/>
      <c r="C56" s="11"/>
      <c r="D56" s="11"/>
      <c r="G56" s="312"/>
      <c r="H56" s="220"/>
      <c r="I56" s="145"/>
      <c r="J56" s="145"/>
      <c r="K56" s="145"/>
      <c r="L56" s="145"/>
      <c r="M56" s="145"/>
      <c r="N56" s="145"/>
      <c r="O56" s="145"/>
      <c r="P56" s="145"/>
    </row>
    <row r="57" spans="1:16" ht="15">
      <c r="A57" s="140" t="s">
        <v>151</v>
      </c>
      <c r="B57" s="31"/>
      <c r="C57" s="12"/>
      <c r="D57" s="12"/>
      <c r="E57" s="12"/>
      <c r="F57" s="121"/>
      <c r="G57" s="116"/>
      <c r="H57" s="139"/>
      <c r="I57" s="139"/>
      <c r="J57" s="146"/>
      <c r="K57" s="146"/>
      <c r="L57" s="146"/>
      <c r="M57" s="146"/>
      <c r="N57" s="139"/>
      <c r="O57" s="64"/>
      <c r="P57" s="64"/>
    </row>
    <row r="58" spans="1:16" ht="15">
      <c r="A58" s="32"/>
      <c r="B58" s="32"/>
      <c r="C58" s="27"/>
      <c r="D58" s="27"/>
      <c r="E58" s="27"/>
      <c r="F58" s="219"/>
      <c r="G58" s="313"/>
      <c r="H58" s="313"/>
      <c r="I58" s="313"/>
      <c r="J58" s="146"/>
      <c r="K58" s="146"/>
      <c r="L58" s="146"/>
      <c r="M58" s="146"/>
      <c r="N58" s="139"/>
      <c r="O58" s="64"/>
      <c r="P58" s="64"/>
    </row>
    <row r="59" spans="1:16" ht="13.5">
      <c r="A59" s="3"/>
      <c r="B59" s="3"/>
      <c r="C59" s="3"/>
      <c r="D59" s="3"/>
      <c r="H59" s="139"/>
      <c r="I59" s="139"/>
      <c r="J59" s="146"/>
      <c r="K59" s="146"/>
      <c r="L59" s="146"/>
      <c r="M59" s="146"/>
      <c r="N59" s="139"/>
      <c r="O59" s="64"/>
      <c r="P59" s="64"/>
    </row>
    <row r="60" spans="1:16" ht="13.5">
      <c r="A60" s="3"/>
      <c r="B60" s="3"/>
      <c r="C60" s="3"/>
      <c r="D60" s="3"/>
      <c r="H60" s="139"/>
      <c r="I60" s="139"/>
      <c r="J60" s="146"/>
      <c r="K60" s="146"/>
      <c r="L60" s="146"/>
      <c r="M60" s="146"/>
      <c r="N60" s="139"/>
      <c r="O60" s="64"/>
      <c r="P60" s="64"/>
    </row>
    <row r="61" spans="1:16" ht="13.5">
      <c r="A61" s="3"/>
      <c r="B61" s="3"/>
      <c r="C61" s="3"/>
      <c r="D61" s="3"/>
      <c r="H61" s="139"/>
      <c r="I61" s="139"/>
      <c r="J61" s="146"/>
      <c r="K61" s="146"/>
      <c r="L61" s="146"/>
      <c r="M61" s="146"/>
      <c r="N61" s="139"/>
      <c r="O61" s="64"/>
      <c r="P61" s="64"/>
    </row>
    <row r="62" spans="1:16" ht="13.5">
      <c r="A62" s="3"/>
      <c r="B62" s="3"/>
      <c r="C62" s="3"/>
      <c r="D62" s="3"/>
      <c r="H62" s="139"/>
      <c r="I62" s="139"/>
      <c r="J62" s="146"/>
      <c r="K62" s="146"/>
      <c r="L62" s="146"/>
      <c r="M62" s="146"/>
      <c r="N62" s="139"/>
      <c r="O62" s="64"/>
      <c r="P62" s="64"/>
    </row>
    <row r="63" spans="1:16" ht="13.5">
      <c r="A63" s="3"/>
      <c r="B63" s="3"/>
      <c r="C63" s="3"/>
      <c r="D63" s="3"/>
      <c r="H63" s="139"/>
      <c r="I63" s="139"/>
      <c r="J63" s="146"/>
      <c r="K63" s="146"/>
      <c r="L63" s="146"/>
      <c r="M63" s="146"/>
      <c r="N63" s="139"/>
      <c r="O63" s="64"/>
      <c r="P63" s="64"/>
    </row>
    <row r="64" spans="1:16" ht="13.5">
      <c r="A64" s="3"/>
      <c r="B64" s="3"/>
      <c r="C64" s="3"/>
      <c r="D64" s="3"/>
      <c r="H64" s="139"/>
      <c r="I64" s="139"/>
      <c r="J64" s="146"/>
      <c r="K64" s="146"/>
      <c r="L64" s="146"/>
      <c r="M64" s="146"/>
      <c r="N64" s="139"/>
      <c r="O64" s="64"/>
      <c r="P64" s="64"/>
    </row>
    <row r="65" spans="1:16" ht="13.5">
      <c r="A65" s="3"/>
      <c r="B65" s="3"/>
      <c r="C65" s="3"/>
      <c r="D65" s="3"/>
      <c r="H65" s="139"/>
      <c r="I65" s="139"/>
      <c r="J65" s="146"/>
      <c r="K65" s="146"/>
      <c r="L65" s="146"/>
      <c r="M65" s="146"/>
      <c r="N65" s="139"/>
      <c r="O65" s="64"/>
      <c r="P65" s="64"/>
    </row>
    <row r="66" spans="1:16" ht="13.5">
      <c r="A66" s="3"/>
      <c r="B66" s="3"/>
      <c r="C66" s="3"/>
      <c r="D66" s="3"/>
      <c r="H66" s="139"/>
      <c r="I66" s="139"/>
      <c r="J66" s="146"/>
      <c r="K66" s="146"/>
      <c r="L66" s="146"/>
      <c r="M66" s="146"/>
      <c r="N66" s="139"/>
      <c r="O66" s="64"/>
      <c r="P66" s="64"/>
    </row>
    <row r="67" spans="1:16" ht="13.5">
      <c r="A67" s="3"/>
      <c r="B67" s="3"/>
      <c r="C67" s="3"/>
      <c r="D67" s="3"/>
      <c r="H67" s="139"/>
      <c r="I67" s="139"/>
      <c r="J67" s="146"/>
      <c r="K67" s="146"/>
      <c r="L67" s="146"/>
      <c r="M67" s="146"/>
      <c r="N67" s="139"/>
      <c r="O67" s="64"/>
      <c r="P67" s="64"/>
    </row>
    <row r="68" spans="1:16" ht="13.5">
      <c r="A68" s="3"/>
      <c r="B68" s="3"/>
      <c r="C68" s="3"/>
      <c r="D68" s="3"/>
      <c r="H68" s="139"/>
      <c r="I68" s="139"/>
      <c r="J68" s="146"/>
      <c r="K68" s="146"/>
      <c r="L68" s="146"/>
      <c r="M68" s="146"/>
      <c r="N68" s="139"/>
      <c r="O68" s="64"/>
      <c r="P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80"/>
  <sheetViews>
    <sheetView zoomScale="190" zoomScaleNormal="190" zoomScalePageLayoutView="0" workbookViewId="0" topLeftCell="AZ13">
      <selection activeCell="BF21" sqref="BF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8" customWidth="1"/>
    <col min="9" max="9" width="8.7109375" style="28" hidden="1" customWidth="1"/>
    <col min="10" max="10" width="8.28125" style="28" hidden="1" customWidth="1"/>
    <col min="11" max="20" width="8.7109375" style="28" hidden="1" customWidth="1"/>
    <col min="21" max="22" width="9.421875" style="28" hidden="1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58" width="8.7109375" style="28" customWidth="1"/>
    <col min="59" max="59" width="8.8515625" style="28" customWidth="1"/>
    <col min="60" max="60" width="10.00390625" style="138" customWidth="1"/>
    <col min="61" max="61" width="10.00390625" style="0" customWidth="1"/>
    <col min="62" max="62" width="10.57421875" style="0" bestFit="1" customWidth="1"/>
    <col min="63" max="63" width="8.8515625" style="44" customWidth="1"/>
    <col min="64" max="64" width="9.7109375" style="44" bestFit="1" customWidth="1"/>
    <col min="65" max="65" width="11.140625" style="44" bestFit="1" customWidth="1"/>
    <col min="66" max="66" width="8.8515625" style="44" customWidth="1"/>
  </cols>
  <sheetData>
    <row r="1" spans="1:62" ht="13.5">
      <c r="A1" s="2" t="s">
        <v>4</v>
      </c>
      <c r="B1" s="126"/>
      <c r="C1" s="3"/>
      <c r="D1" s="3"/>
      <c r="E1" s="3"/>
      <c r="F1" s="140"/>
      <c r="G1" s="140"/>
      <c r="H1" s="126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26"/>
      <c r="BI1" s="140"/>
      <c r="BJ1" s="140"/>
    </row>
    <row r="2" spans="1:66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3" t="s">
        <v>86</v>
      </c>
      <c r="G2" s="213" t="s">
        <v>87</v>
      </c>
      <c r="H2" s="127">
        <v>2020</v>
      </c>
      <c r="I2" s="115" t="s">
        <v>136</v>
      </c>
      <c r="J2" s="115" t="s">
        <v>137</v>
      </c>
      <c r="K2" s="115" t="s">
        <v>138</v>
      </c>
      <c r="L2" s="115" t="s">
        <v>139</v>
      </c>
      <c r="M2" s="115" t="s">
        <v>140</v>
      </c>
      <c r="N2" s="115" t="s">
        <v>141</v>
      </c>
      <c r="O2" s="115" t="s">
        <v>142</v>
      </c>
      <c r="P2" s="115" t="s">
        <v>143</v>
      </c>
      <c r="Q2" s="115" t="s">
        <v>144</v>
      </c>
      <c r="R2" s="115" t="s">
        <v>145</v>
      </c>
      <c r="S2" s="115" t="s">
        <v>146</v>
      </c>
      <c r="T2" s="115" t="s">
        <v>147</v>
      </c>
      <c r="U2" s="223">
        <v>2020</v>
      </c>
      <c r="V2" s="223" t="s">
        <v>156</v>
      </c>
      <c r="W2" s="115" t="s">
        <v>124</v>
      </c>
      <c r="X2" s="115" t="s">
        <v>125</v>
      </c>
      <c r="Y2" s="115" t="s">
        <v>126</v>
      </c>
      <c r="Z2" s="115" t="s">
        <v>127</v>
      </c>
      <c r="AA2" s="115" t="s">
        <v>128</v>
      </c>
      <c r="AB2" s="115" t="s">
        <v>129</v>
      </c>
      <c r="AC2" s="115" t="s">
        <v>130</v>
      </c>
      <c r="AD2" s="115" t="s">
        <v>131</v>
      </c>
      <c r="AE2" s="115" t="s">
        <v>132</v>
      </c>
      <c r="AF2" s="115" t="s">
        <v>133</v>
      </c>
      <c r="AG2" s="115" t="s">
        <v>134</v>
      </c>
      <c r="AH2" s="115" t="s">
        <v>135</v>
      </c>
      <c r="AI2" s="223">
        <v>2021</v>
      </c>
      <c r="AJ2" s="223" t="s">
        <v>172</v>
      </c>
      <c r="AK2" s="115" t="s">
        <v>123</v>
      </c>
      <c r="AL2" s="115" t="s">
        <v>122</v>
      </c>
      <c r="AM2" s="115" t="s">
        <v>121</v>
      </c>
      <c r="AN2" s="115" t="s">
        <v>120</v>
      </c>
      <c r="AO2" s="115" t="s">
        <v>119</v>
      </c>
      <c r="AP2" s="115" t="s">
        <v>155</v>
      </c>
      <c r="AQ2" s="115" t="s">
        <v>118</v>
      </c>
      <c r="AR2" s="115" t="s">
        <v>117</v>
      </c>
      <c r="AS2" s="115" t="s">
        <v>149</v>
      </c>
      <c r="AT2" s="115" t="s">
        <v>154</v>
      </c>
      <c r="AU2" s="115" t="s">
        <v>152</v>
      </c>
      <c r="AV2" s="115" t="s">
        <v>153</v>
      </c>
      <c r="AW2" s="223">
        <v>2022</v>
      </c>
      <c r="AX2" s="223" t="s">
        <v>173</v>
      </c>
      <c r="AY2" s="115" t="s">
        <v>159</v>
      </c>
      <c r="AZ2" s="115" t="s">
        <v>160</v>
      </c>
      <c r="BA2" s="115" t="s">
        <v>161</v>
      </c>
      <c r="BB2" s="115" t="s">
        <v>162</v>
      </c>
      <c r="BC2" s="115" t="s">
        <v>163</v>
      </c>
      <c r="BD2" s="115" t="s">
        <v>164</v>
      </c>
      <c r="BE2" s="115" t="s">
        <v>167</v>
      </c>
      <c r="BF2" s="115" t="s">
        <v>169</v>
      </c>
      <c r="BG2" s="223" t="s">
        <v>171</v>
      </c>
      <c r="BH2" s="378" t="s">
        <v>157</v>
      </c>
      <c r="BI2" s="379" t="s">
        <v>158</v>
      </c>
      <c r="BJ2" s="188" t="s">
        <v>6</v>
      </c>
      <c r="BM2"/>
      <c r="BN2"/>
    </row>
    <row r="3" spans="1:63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3">
        <v>11643.30776</v>
      </c>
      <c r="I3" s="189">
        <v>942.156</v>
      </c>
      <c r="J3" s="189">
        <v>684.3439000000001</v>
      </c>
      <c r="K3" s="189">
        <v>773.642</v>
      </c>
      <c r="L3" s="189">
        <v>897.03036</v>
      </c>
      <c r="M3" s="189">
        <v>864.0965</v>
      </c>
      <c r="N3" s="189">
        <v>1301.0744</v>
      </c>
      <c r="O3" s="189">
        <v>1293.9957</v>
      </c>
      <c r="P3" s="189">
        <v>1258.7397</v>
      </c>
      <c r="Q3" s="189">
        <v>1107.776</v>
      </c>
      <c r="R3" s="189">
        <v>999.0325</v>
      </c>
      <c r="S3" s="189">
        <v>1065.8327</v>
      </c>
      <c r="T3" s="189">
        <v>455.588</v>
      </c>
      <c r="U3" s="224">
        <f>SUM(I3:T3)</f>
        <v>11643.30776</v>
      </c>
      <c r="V3" s="224">
        <f>SUM(I3:T3)</f>
        <v>11643.30776</v>
      </c>
      <c r="W3" s="189">
        <v>372.266</v>
      </c>
      <c r="X3" s="189">
        <v>195.57039</v>
      </c>
      <c r="Y3" s="189">
        <v>354.98170999999996</v>
      </c>
      <c r="Z3" s="189">
        <v>900.68188</v>
      </c>
      <c r="AA3" s="189">
        <v>718.8314</v>
      </c>
      <c r="AB3" s="189">
        <v>573.8765</v>
      </c>
      <c r="AC3" s="189">
        <v>1543.508</v>
      </c>
      <c r="AD3" s="189">
        <v>650.69795</v>
      </c>
      <c r="AE3" s="189">
        <v>617.4915</v>
      </c>
      <c r="AF3" s="189">
        <v>511.63814</v>
      </c>
      <c r="AG3" s="189">
        <v>430.9597</v>
      </c>
      <c r="AH3" s="189">
        <v>643.3671800000001</v>
      </c>
      <c r="AI3" s="227">
        <f>SUM(W3:AH3)</f>
        <v>7513.87035</v>
      </c>
      <c r="AJ3" s="227">
        <f>SUM(W3:AD3)</f>
        <v>5310.4138299999995</v>
      </c>
      <c r="AK3" s="189">
        <v>486.10970000000003</v>
      </c>
      <c r="AL3" s="189">
        <v>558.614</v>
      </c>
      <c r="AM3" s="189">
        <v>515.886</v>
      </c>
      <c r="AN3" s="189">
        <v>325.88338</v>
      </c>
      <c r="AO3" s="189">
        <v>370.16426</v>
      </c>
      <c r="AP3" s="189">
        <v>290.1935</v>
      </c>
      <c r="AQ3" s="189">
        <v>542.349</v>
      </c>
      <c r="AR3" s="189">
        <v>701.784</v>
      </c>
      <c r="AS3" s="189">
        <v>808.8095</v>
      </c>
      <c r="AT3" s="189">
        <v>735.308</v>
      </c>
      <c r="AU3" s="189">
        <v>473.31741000000005</v>
      </c>
      <c r="AV3" s="189">
        <v>389.77</v>
      </c>
      <c r="AW3" s="224">
        <f>SUM(AK3:AV3)</f>
        <v>6198.188749999999</v>
      </c>
      <c r="AX3" s="224">
        <f>SUM(AK3:AR3)</f>
        <v>3790.98384</v>
      </c>
      <c r="AY3" s="189">
        <v>435.998</v>
      </c>
      <c r="AZ3" s="189">
        <v>489.9794</v>
      </c>
      <c r="BA3" s="189">
        <v>291.293</v>
      </c>
      <c r="BB3" s="189">
        <v>363.177</v>
      </c>
      <c r="BC3" s="189">
        <v>715.77225</v>
      </c>
      <c r="BD3" s="189">
        <v>604.7204</v>
      </c>
      <c r="BE3" s="189">
        <v>848.535</v>
      </c>
      <c r="BF3" s="189">
        <v>798.584</v>
      </c>
      <c r="BG3" s="224">
        <f>SUM(AY3:BF3)</f>
        <v>4548.05905</v>
      </c>
      <c r="BH3" s="335">
        <f>+(BG3-AJ3)/AJ3*100</f>
        <v>-14.355845032137537</v>
      </c>
      <c r="BI3" s="173">
        <f>+(BG3-AX3)/AX3*100</f>
        <v>19.970415120524493</v>
      </c>
      <c r="BJ3" s="174">
        <f>+BG3/BG$10*100</f>
        <v>14.493179154938652</v>
      </c>
      <c r="BK3" s="232"/>
    </row>
    <row r="4" spans="1:70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3">
        <v>31102.3052</v>
      </c>
      <c r="I4" s="189">
        <v>1749.103</v>
      </c>
      <c r="J4" s="189">
        <v>2286.182</v>
      </c>
      <c r="K4" s="189">
        <v>2771.343</v>
      </c>
      <c r="L4" s="189">
        <v>3034.451</v>
      </c>
      <c r="M4" s="189">
        <v>3261.3612000000003</v>
      </c>
      <c r="N4" s="189">
        <v>4902.131</v>
      </c>
      <c r="O4" s="189">
        <v>2839.089</v>
      </c>
      <c r="P4" s="189">
        <v>1013.023</v>
      </c>
      <c r="Q4" s="189">
        <v>1899.578</v>
      </c>
      <c r="R4" s="189">
        <v>1639.422</v>
      </c>
      <c r="S4" s="189">
        <v>1407.514</v>
      </c>
      <c r="T4" s="189">
        <v>4299.108</v>
      </c>
      <c r="U4" s="224">
        <f aca="true" t="shared" si="0" ref="U4:U10">SUM(I4:T4)</f>
        <v>31102.305200000003</v>
      </c>
      <c r="V4" s="224">
        <f aca="true" t="shared" si="1" ref="V4:V10">SUM(I4:T4)</f>
        <v>31102.305200000003</v>
      </c>
      <c r="W4" s="189">
        <v>2675.079</v>
      </c>
      <c r="X4" s="189">
        <v>1317.964</v>
      </c>
      <c r="Y4" s="189">
        <v>1901.6815</v>
      </c>
      <c r="Z4" s="189">
        <v>1248.588</v>
      </c>
      <c r="AA4" s="189">
        <v>1786.987</v>
      </c>
      <c r="AB4" s="189">
        <v>2133.294</v>
      </c>
      <c r="AC4" s="189">
        <v>2770.324</v>
      </c>
      <c r="AD4" s="189">
        <v>2404.457</v>
      </c>
      <c r="AE4" s="189">
        <v>1993.579</v>
      </c>
      <c r="AF4" s="189">
        <v>3566.35</v>
      </c>
      <c r="AG4" s="189">
        <v>2101.253</v>
      </c>
      <c r="AH4" s="189">
        <v>1171.794</v>
      </c>
      <c r="AI4" s="227">
        <f aca="true" t="shared" si="2" ref="AI4:AI10">SUM(W4:AH4)</f>
        <v>25071.350500000004</v>
      </c>
      <c r="AJ4" s="227">
        <f aca="true" t="shared" si="3" ref="AJ4:AJ10">SUM(W4:AD4)</f>
        <v>16238.374500000002</v>
      </c>
      <c r="AK4" s="189">
        <v>996.671</v>
      </c>
      <c r="AL4" s="189">
        <v>1805.447</v>
      </c>
      <c r="AM4" s="189">
        <v>1775.954</v>
      </c>
      <c r="AN4" s="189">
        <v>2078.8</v>
      </c>
      <c r="AO4" s="189">
        <v>2253.459</v>
      </c>
      <c r="AP4" s="189">
        <v>2331.9995</v>
      </c>
      <c r="AQ4" s="189">
        <v>1808.349</v>
      </c>
      <c r="AR4" s="189">
        <v>1251.508</v>
      </c>
      <c r="AS4" s="189">
        <v>1546.395</v>
      </c>
      <c r="AT4" s="189">
        <v>1930.406</v>
      </c>
      <c r="AU4" s="189">
        <v>3687.6385</v>
      </c>
      <c r="AV4" s="189">
        <v>2257.242</v>
      </c>
      <c r="AW4" s="224">
        <f aca="true" t="shared" si="4" ref="AW4:AW9">SUM(AK4:AV4)</f>
        <v>23723.869</v>
      </c>
      <c r="AX4" s="224">
        <f aca="true" t="shared" si="5" ref="AX4:AX10">SUM(AK4:AR4)</f>
        <v>14302.1875</v>
      </c>
      <c r="AY4" s="189">
        <v>1513.099</v>
      </c>
      <c r="AZ4" s="189">
        <v>1618.241</v>
      </c>
      <c r="BA4" s="189">
        <v>1964.623</v>
      </c>
      <c r="BB4" s="189">
        <v>1243.28</v>
      </c>
      <c r="BC4" s="189">
        <v>3010.642</v>
      </c>
      <c r="BD4" s="189">
        <v>3578.932</v>
      </c>
      <c r="BE4" s="189">
        <v>2167.102</v>
      </c>
      <c r="BF4" s="189">
        <v>1441.294</v>
      </c>
      <c r="BG4" s="224">
        <f aca="true" t="shared" si="6" ref="BG4:BG10">SUM(AY4:BF4)</f>
        <v>16537.213</v>
      </c>
      <c r="BH4" s="335">
        <f aca="true" t="shared" si="7" ref="BH4:BH10">+(BG4-AJ4)/AJ4*100</f>
        <v>1.8403227490534722</v>
      </c>
      <c r="BI4" s="173">
        <f aca="true" t="shared" si="8" ref="BI4:BI9">+(BG4-AX4)/AX4*100</f>
        <v>15.627158432932022</v>
      </c>
      <c r="BJ4" s="174">
        <f aca="true" t="shared" si="9" ref="BJ4:BJ10">+BG4/BG$10*100</f>
        <v>52.698698081411344</v>
      </c>
      <c r="BK4" s="232"/>
      <c r="BQ4" s="325"/>
      <c r="BR4" s="1"/>
    </row>
    <row r="5" spans="1:70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3">
        <v>2545.2419</v>
      </c>
      <c r="I5" s="189">
        <v>191.107</v>
      </c>
      <c r="J5" s="189">
        <v>207.351</v>
      </c>
      <c r="K5" s="189">
        <v>211.0915</v>
      </c>
      <c r="L5" s="189">
        <v>107.068</v>
      </c>
      <c r="M5" s="189">
        <v>205.2515</v>
      </c>
      <c r="N5" s="189">
        <v>101.576</v>
      </c>
      <c r="O5" s="189">
        <v>271.4415</v>
      </c>
      <c r="P5" s="189">
        <v>367.523</v>
      </c>
      <c r="Q5" s="189">
        <v>315.43440000000004</v>
      </c>
      <c r="R5" s="189">
        <v>227.364</v>
      </c>
      <c r="S5" s="189">
        <v>217.456</v>
      </c>
      <c r="T5" s="189">
        <v>122.578</v>
      </c>
      <c r="U5" s="224">
        <f t="shared" si="0"/>
        <v>2545.2419000000004</v>
      </c>
      <c r="V5" s="224">
        <f t="shared" si="1"/>
        <v>2545.2419000000004</v>
      </c>
      <c r="W5" s="189">
        <v>204.469</v>
      </c>
      <c r="X5" s="189">
        <v>118.8395</v>
      </c>
      <c r="Y5" s="189">
        <v>400.26051</v>
      </c>
      <c r="Z5" s="189">
        <v>353.9545</v>
      </c>
      <c r="AA5" s="189">
        <v>121.5769</v>
      </c>
      <c r="AB5" s="189">
        <v>52.318</v>
      </c>
      <c r="AC5" s="189">
        <v>142.3615</v>
      </c>
      <c r="AD5" s="189">
        <v>185.4919</v>
      </c>
      <c r="AE5" s="189">
        <v>48.272</v>
      </c>
      <c r="AF5" s="189">
        <v>213.03920000000002</v>
      </c>
      <c r="AG5" s="189">
        <v>140.818</v>
      </c>
      <c r="AH5" s="189">
        <v>206.195</v>
      </c>
      <c r="AI5" s="227">
        <f t="shared" si="2"/>
        <v>2187.5960099999998</v>
      </c>
      <c r="AJ5" s="227">
        <f t="shared" si="3"/>
        <v>1579.27181</v>
      </c>
      <c r="AK5" s="189">
        <v>153.79739999999998</v>
      </c>
      <c r="AL5" s="189">
        <v>101.2046</v>
      </c>
      <c r="AM5" s="189">
        <v>169.021</v>
      </c>
      <c r="AN5" s="189">
        <v>87.873</v>
      </c>
      <c r="AO5" s="189">
        <v>53.612739999999995</v>
      </c>
      <c r="AP5" s="189">
        <v>51.672</v>
      </c>
      <c r="AQ5" s="189">
        <v>98.038</v>
      </c>
      <c r="AR5" s="189">
        <v>165.865</v>
      </c>
      <c r="AS5" s="189">
        <v>193.00575</v>
      </c>
      <c r="AT5" s="189">
        <v>144.4</v>
      </c>
      <c r="AU5" s="189">
        <v>163.79205</v>
      </c>
      <c r="AV5" s="189">
        <v>155.393</v>
      </c>
      <c r="AW5" s="224">
        <f t="shared" si="4"/>
        <v>1537.6745400000002</v>
      </c>
      <c r="AX5" s="224">
        <f t="shared" si="5"/>
        <v>881.08374</v>
      </c>
      <c r="AY5" s="189">
        <v>192.981</v>
      </c>
      <c r="AZ5" s="189">
        <v>224.001</v>
      </c>
      <c r="BA5" s="189">
        <v>176.842</v>
      </c>
      <c r="BB5" s="189">
        <v>129.035</v>
      </c>
      <c r="BC5" s="189">
        <v>142.21</v>
      </c>
      <c r="BD5" s="189">
        <v>64.69</v>
      </c>
      <c r="BE5" s="189">
        <v>108.725</v>
      </c>
      <c r="BF5" s="189">
        <v>129.935</v>
      </c>
      <c r="BG5" s="224">
        <f t="shared" si="6"/>
        <v>1168.4189999999999</v>
      </c>
      <c r="BH5" s="335">
        <f t="shared" si="7"/>
        <v>-26.01533234484823</v>
      </c>
      <c r="BI5" s="173">
        <f t="shared" si="8"/>
        <v>32.61157219857443</v>
      </c>
      <c r="BJ5" s="174">
        <f t="shared" si="9"/>
        <v>3.7233698394998327</v>
      </c>
      <c r="BK5" s="232"/>
      <c r="BQ5" s="325"/>
      <c r="BR5" s="1"/>
    </row>
    <row r="6" spans="1:70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3">
        <v>26043.65227</v>
      </c>
      <c r="I6" s="189">
        <v>2717.1573399999993</v>
      </c>
      <c r="J6" s="189">
        <v>1007.9441999999999</v>
      </c>
      <c r="K6" s="189">
        <v>3395.6587000000004</v>
      </c>
      <c r="L6" s="189">
        <v>2776.63913</v>
      </c>
      <c r="M6" s="189">
        <v>3980.7593599999996</v>
      </c>
      <c r="N6" s="189">
        <v>4079.50861</v>
      </c>
      <c r="O6" s="189">
        <v>2710.8916</v>
      </c>
      <c r="P6" s="189">
        <v>1246.72026</v>
      </c>
      <c r="Q6" s="189">
        <v>979.6321599999999</v>
      </c>
      <c r="R6" s="189">
        <v>1367.27183</v>
      </c>
      <c r="S6" s="189">
        <v>772.58928</v>
      </c>
      <c r="T6" s="189">
        <v>1008.8798</v>
      </c>
      <c r="U6" s="224">
        <f t="shared" si="0"/>
        <v>26043.65227</v>
      </c>
      <c r="V6" s="224">
        <f t="shared" si="1"/>
        <v>26043.65227</v>
      </c>
      <c r="W6" s="189">
        <v>804.5165</v>
      </c>
      <c r="X6" s="189">
        <v>343.46025999999995</v>
      </c>
      <c r="Y6" s="189">
        <v>194.46508</v>
      </c>
      <c r="Z6" s="189">
        <v>241.3646</v>
      </c>
      <c r="AA6" s="189">
        <v>1104.4600500000001</v>
      </c>
      <c r="AB6" s="189">
        <v>841.14311</v>
      </c>
      <c r="AC6" s="189">
        <v>1031.0279</v>
      </c>
      <c r="AD6" s="189">
        <v>1436.41677</v>
      </c>
      <c r="AE6" s="189">
        <v>880.6111800000001</v>
      </c>
      <c r="AF6" s="189">
        <v>517.77296</v>
      </c>
      <c r="AG6" s="189">
        <v>459.97758</v>
      </c>
      <c r="AH6" s="189">
        <v>902.8648999999999</v>
      </c>
      <c r="AI6" s="227">
        <f t="shared" si="2"/>
        <v>8758.08089</v>
      </c>
      <c r="AJ6" s="227">
        <f t="shared" si="3"/>
        <v>5996.85427</v>
      </c>
      <c r="AK6" s="189">
        <v>654.8920700000001</v>
      </c>
      <c r="AL6" s="189">
        <v>303.21072</v>
      </c>
      <c r="AM6" s="189">
        <v>50.029</v>
      </c>
      <c r="AN6" s="189">
        <v>478.6608</v>
      </c>
      <c r="AO6" s="189">
        <v>382.65845</v>
      </c>
      <c r="AP6" s="189">
        <v>360.23174</v>
      </c>
      <c r="AQ6" s="189">
        <v>107.92376</v>
      </c>
      <c r="AR6" s="189">
        <v>266.6006</v>
      </c>
      <c r="AS6" s="189">
        <v>228.68763</v>
      </c>
      <c r="AT6" s="189">
        <v>266.77326</v>
      </c>
      <c r="AU6" s="189">
        <v>103.83357000000001</v>
      </c>
      <c r="AV6" s="189">
        <v>227.462</v>
      </c>
      <c r="AW6" s="224">
        <f t="shared" si="4"/>
        <v>3430.9636000000005</v>
      </c>
      <c r="AX6" s="224">
        <f t="shared" si="5"/>
        <v>2604.2071400000004</v>
      </c>
      <c r="AY6" s="189">
        <v>384.82556</v>
      </c>
      <c r="AZ6" s="189">
        <v>184.52846</v>
      </c>
      <c r="BA6" s="189">
        <v>133.152</v>
      </c>
      <c r="BB6" s="189">
        <v>302.07309999999995</v>
      </c>
      <c r="BC6" s="189">
        <v>288.358225</v>
      </c>
      <c r="BD6" s="189">
        <v>203.27179999999998</v>
      </c>
      <c r="BE6" s="189">
        <v>651.86675</v>
      </c>
      <c r="BF6" s="189">
        <v>1083.1388</v>
      </c>
      <c r="BG6" s="224">
        <f t="shared" si="6"/>
        <v>3231.2146949999997</v>
      </c>
      <c r="BH6" s="335">
        <f t="shared" si="7"/>
        <v>-46.11817213627238</v>
      </c>
      <c r="BI6" s="173">
        <f t="shared" si="8"/>
        <v>24.07671591745959</v>
      </c>
      <c r="BJ6" s="174">
        <f t="shared" si="9"/>
        <v>10.296826173069466</v>
      </c>
      <c r="BK6" s="232"/>
      <c r="BQ6" s="325"/>
      <c r="BR6" s="1"/>
    </row>
    <row r="7" spans="1:70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3">
        <v>12801.184029999999</v>
      </c>
      <c r="I7" s="189">
        <v>1987.7191500000001</v>
      </c>
      <c r="J7" s="189">
        <v>992.9763999999999</v>
      </c>
      <c r="K7" s="189">
        <v>1058.46148</v>
      </c>
      <c r="L7" s="189">
        <v>1097.2337899999998</v>
      </c>
      <c r="M7" s="189">
        <v>435.64436</v>
      </c>
      <c r="N7" s="189">
        <v>761.0133999999999</v>
      </c>
      <c r="O7" s="189">
        <v>1818.1726</v>
      </c>
      <c r="P7" s="189">
        <v>917.28775</v>
      </c>
      <c r="Q7" s="189">
        <v>1532.9449200000001</v>
      </c>
      <c r="R7" s="189">
        <v>741.45232</v>
      </c>
      <c r="S7" s="189">
        <v>951.59531</v>
      </c>
      <c r="T7" s="189">
        <v>506.68255</v>
      </c>
      <c r="U7" s="224">
        <f t="shared" si="0"/>
        <v>12801.18403</v>
      </c>
      <c r="V7" s="224">
        <f t="shared" si="1"/>
        <v>12801.18403</v>
      </c>
      <c r="W7" s="189">
        <v>650.377</v>
      </c>
      <c r="X7" s="189">
        <v>707.33881</v>
      </c>
      <c r="Y7" s="189">
        <v>667.2782900000001</v>
      </c>
      <c r="Z7" s="189">
        <v>729.62914</v>
      </c>
      <c r="AA7" s="189">
        <v>704.2520499999999</v>
      </c>
      <c r="AB7" s="189">
        <v>1049.8833399999999</v>
      </c>
      <c r="AC7" s="189">
        <v>714.6469299999999</v>
      </c>
      <c r="AD7" s="189">
        <v>2173.0141700000004</v>
      </c>
      <c r="AE7" s="189">
        <v>594.20593</v>
      </c>
      <c r="AF7" s="189">
        <v>653.85047</v>
      </c>
      <c r="AG7" s="189">
        <v>734.69688</v>
      </c>
      <c r="AH7" s="189">
        <v>786.85005</v>
      </c>
      <c r="AI7" s="227">
        <f t="shared" si="2"/>
        <v>10166.02306</v>
      </c>
      <c r="AJ7" s="227">
        <f t="shared" si="3"/>
        <v>7396.4197300000005</v>
      </c>
      <c r="AK7" s="189">
        <v>712.1884099999999</v>
      </c>
      <c r="AL7" s="189">
        <v>965.48</v>
      </c>
      <c r="AM7" s="189">
        <v>219.97985</v>
      </c>
      <c r="AN7" s="189">
        <v>339.8829</v>
      </c>
      <c r="AO7" s="189">
        <v>249.08713</v>
      </c>
      <c r="AP7" s="189">
        <v>131.41772</v>
      </c>
      <c r="AQ7" s="189">
        <v>213.98651999999998</v>
      </c>
      <c r="AR7" s="189">
        <v>72.07011</v>
      </c>
      <c r="AS7" s="189">
        <v>162.27304</v>
      </c>
      <c r="AT7" s="189">
        <v>372.49735999999996</v>
      </c>
      <c r="AU7" s="189">
        <v>319.25346</v>
      </c>
      <c r="AV7" s="189">
        <v>63.85869</v>
      </c>
      <c r="AW7" s="224">
        <f t="shared" si="4"/>
        <v>3821.975189999999</v>
      </c>
      <c r="AX7" s="224">
        <f t="shared" si="5"/>
        <v>2904.0926399999994</v>
      </c>
      <c r="AY7" s="189">
        <v>85.25873</v>
      </c>
      <c r="AZ7" s="189">
        <v>172.60924</v>
      </c>
      <c r="BA7" s="189">
        <v>100.47928</v>
      </c>
      <c r="BB7" s="189">
        <v>140.34356</v>
      </c>
      <c r="BC7" s="189">
        <v>229.48353</v>
      </c>
      <c r="BD7" s="189">
        <v>639.68722</v>
      </c>
      <c r="BE7" s="189">
        <v>922.815</v>
      </c>
      <c r="BF7" s="189">
        <v>1565.2209</v>
      </c>
      <c r="BG7" s="224">
        <f t="shared" si="6"/>
        <v>3855.89746</v>
      </c>
      <c r="BH7" s="335">
        <f t="shared" si="7"/>
        <v>-47.86805507588467</v>
      </c>
      <c r="BI7" s="173">
        <f t="shared" si="8"/>
        <v>32.77460253471807</v>
      </c>
      <c r="BJ7" s="174">
        <f t="shared" si="9"/>
        <v>12.287486172997884</v>
      </c>
      <c r="BK7" s="232"/>
      <c r="BQ7" s="325"/>
      <c r="BR7" s="1"/>
    </row>
    <row r="8" spans="1:70" ht="15.75">
      <c r="A8" s="5" t="s">
        <v>116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3">
        <v>98.56475999999999</v>
      </c>
      <c r="I8" s="189">
        <v>18.858990000000002</v>
      </c>
      <c r="J8" s="189">
        <v>16.90873</v>
      </c>
      <c r="K8" s="189">
        <v>10.29108</v>
      </c>
      <c r="L8" s="189">
        <v>0</v>
      </c>
      <c r="M8" s="189">
        <v>0</v>
      </c>
      <c r="N8" s="189">
        <v>4.666</v>
      </c>
      <c r="O8" s="189">
        <v>5.57</v>
      </c>
      <c r="P8" s="189">
        <v>7.217</v>
      </c>
      <c r="Q8" s="189">
        <v>8.798</v>
      </c>
      <c r="R8" s="189">
        <v>7.936</v>
      </c>
      <c r="S8" s="189">
        <v>8.16296</v>
      </c>
      <c r="T8" s="189">
        <v>10.156</v>
      </c>
      <c r="U8" s="224">
        <f t="shared" si="0"/>
        <v>98.56476</v>
      </c>
      <c r="V8" s="224">
        <f t="shared" si="1"/>
        <v>98.56476</v>
      </c>
      <c r="W8" s="189">
        <v>10.808399999999999</v>
      </c>
      <c r="X8" s="189">
        <v>9.654</v>
      </c>
      <c r="Y8" s="189">
        <v>9.88</v>
      </c>
      <c r="Z8" s="189">
        <v>7.944</v>
      </c>
      <c r="AA8" s="189">
        <v>11.96686</v>
      </c>
      <c r="AB8" s="189">
        <v>9.789</v>
      </c>
      <c r="AC8" s="189">
        <v>11.217</v>
      </c>
      <c r="AD8" s="189">
        <v>13.027</v>
      </c>
      <c r="AE8" s="189">
        <v>14.446</v>
      </c>
      <c r="AF8" s="189">
        <v>13.8771</v>
      </c>
      <c r="AG8" s="189">
        <v>15.312</v>
      </c>
      <c r="AH8" s="189">
        <v>14.71865</v>
      </c>
      <c r="AI8" s="227">
        <f t="shared" si="2"/>
        <v>142.64001</v>
      </c>
      <c r="AJ8" s="227">
        <f t="shared" si="3"/>
        <v>84.28626</v>
      </c>
      <c r="AK8" s="189">
        <v>11.669</v>
      </c>
      <c r="AL8" s="189">
        <v>12.298</v>
      </c>
      <c r="AM8" s="189">
        <v>13.175</v>
      </c>
      <c r="AN8" s="189">
        <v>16.902</v>
      </c>
      <c r="AO8" s="189">
        <v>6.608</v>
      </c>
      <c r="AP8" s="189">
        <v>14.0154</v>
      </c>
      <c r="AQ8" s="189">
        <v>6.851</v>
      </c>
      <c r="AR8" s="189">
        <v>9.829</v>
      </c>
      <c r="AS8" s="189">
        <v>8.97625</v>
      </c>
      <c r="AT8" s="189">
        <v>10.03541</v>
      </c>
      <c r="AU8" s="189">
        <v>9.831</v>
      </c>
      <c r="AV8" s="189">
        <v>11.394200000000001</v>
      </c>
      <c r="AW8" s="224">
        <f t="shared" si="4"/>
        <v>131.58426</v>
      </c>
      <c r="AX8" s="224">
        <f t="shared" si="5"/>
        <v>91.3474</v>
      </c>
      <c r="AY8" s="189">
        <v>12.529</v>
      </c>
      <c r="AZ8" s="189">
        <v>11.9949</v>
      </c>
      <c r="BA8" s="189">
        <v>14.0908</v>
      </c>
      <c r="BB8" s="189">
        <v>6.638</v>
      </c>
      <c r="BC8" s="189">
        <v>11.92078</v>
      </c>
      <c r="BD8" s="189">
        <v>9.138</v>
      </c>
      <c r="BE8" s="189">
        <v>14.017</v>
      </c>
      <c r="BF8" s="189">
        <v>11.607</v>
      </c>
      <c r="BG8" s="224">
        <f t="shared" si="6"/>
        <v>91.93548</v>
      </c>
      <c r="BH8" s="335">
        <f t="shared" si="7"/>
        <v>9.075287004073973</v>
      </c>
      <c r="BI8" s="173">
        <f>+(BG8-AX8)/AX8*100</f>
        <v>0.6437840595353618</v>
      </c>
      <c r="BJ8" s="174">
        <f t="shared" si="9"/>
        <v>0.29296835588255593</v>
      </c>
      <c r="BK8" s="232"/>
      <c r="BQ8" s="325"/>
      <c r="BR8" s="1"/>
    </row>
    <row r="9" spans="1:70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3">
        <v>1574.854269</v>
      </c>
      <c r="I9" s="189">
        <v>253.32094</v>
      </c>
      <c r="J9" s="189">
        <v>155.01807</v>
      </c>
      <c r="K9" s="189">
        <v>160.864019</v>
      </c>
      <c r="L9" s="189">
        <v>98.46236999999998</v>
      </c>
      <c r="M9" s="189">
        <v>33.606759999999994</v>
      </c>
      <c r="N9" s="189">
        <v>62.0523</v>
      </c>
      <c r="O9" s="189">
        <v>73.08705</v>
      </c>
      <c r="P9" s="189">
        <v>153.10436</v>
      </c>
      <c r="Q9" s="189">
        <v>202.66541</v>
      </c>
      <c r="R9" s="189">
        <v>139.84839000000002</v>
      </c>
      <c r="S9" s="189">
        <v>155.88609999999997</v>
      </c>
      <c r="T9" s="189">
        <v>86.9385</v>
      </c>
      <c r="U9" s="224">
        <f t="shared" si="0"/>
        <v>1574.854269</v>
      </c>
      <c r="V9" s="224">
        <f t="shared" si="1"/>
        <v>1574.854269</v>
      </c>
      <c r="W9" s="189">
        <v>239.68275999999997</v>
      </c>
      <c r="X9" s="189">
        <v>191.27406</v>
      </c>
      <c r="Y9" s="189">
        <v>170.93649</v>
      </c>
      <c r="Z9" s="189">
        <v>262.59087</v>
      </c>
      <c r="AA9" s="189">
        <v>310.13608</v>
      </c>
      <c r="AB9" s="189">
        <v>221.42803000000004</v>
      </c>
      <c r="AC9" s="189">
        <v>78.26655000000001</v>
      </c>
      <c r="AD9" s="189">
        <v>131.5748</v>
      </c>
      <c r="AE9" s="189">
        <v>106.90142</v>
      </c>
      <c r="AF9" s="189">
        <v>78.85095</v>
      </c>
      <c r="AG9" s="189">
        <v>341.04748</v>
      </c>
      <c r="AH9" s="189">
        <v>204.00339000000002</v>
      </c>
      <c r="AI9" s="227">
        <f t="shared" si="2"/>
        <v>2336.69288</v>
      </c>
      <c r="AJ9" s="227">
        <f t="shared" si="3"/>
        <v>1605.88964</v>
      </c>
      <c r="AK9" s="189">
        <v>325.37501000000003</v>
      </c>
      <c r="AL9" s="189">
        <v>299.19206999999994</v>
      </c>
      <c r="AM9" s="189">
        <v>301.43879</v>
      </c>
      <c r="AN9" s="189">
        <v>419.6207</v>
      </c>
      <c r="AO9" s="189">
        <v>186.7262</v>
      </c>
      <c r="AP9" s="189">
        <v>191.72191999999998</v>
      </c>
      <c r="AQ9" s="189">
        <v>151.91496</v>
      </c>
      <c r="AR9" s="189">
        <v>309.06187</v>
      </c>
      <c r="AS9" s="189">
        <v>279.74092</v>
      </c>
      <c r="AT9" s="189">
        <v>121.34705</v>
      </c>
      <c r="AU9" s="189">
        <v>114.01803</v>
      </c>
      <c r="AV9" s="189">
        <v>192.28598999999997</v>
      </c>
      <c r="AW9" s="224">
        <f t="shared" si="4"/>
        <v>2892.44351</v>
      </c>
      <c r="AX9" s="224">
        <f t="shared" si="5"/>
        <v>2185.05152</v>
      </c>
      <c r="AY9" s="189">
        <v>183.50036999999998</v>
      </c>
      <c r="AZ9" s="189">
        <v>220.48915000000002</v>
      </c>
      <c r="BA9" s="189">
        <v>261.05473</v>
      </c>
      <c r="BB9" s="189">
        <v>266.59943999999996</v>
      </c>
      <c r="BC9" s="189">
        <v>309.93755</v>
      </c>
      <c r="BD9" s="189">
        <v>253.58363999999997</v>
      </c>
      <c r="BE9" s="189">
        <v>161.05014999999997</v>
      </c>
      <c r="BF9" s="189">
        <v>291.73233999999997</v>
      </c>
      <c r="BG9" s="224">
        <f t="shared" si="6"/>
        <v>1947.94737</v>
      </c>
      <c r="BH9" s="335">
        <f t="shared" si="7"/>
        <v>21.300201550587246</v>
      </c>
      <c r="BI9" s="173">
        <f t="shared" si="8"/>
        <v>-10.851192652885361</v>
      </c>
      <c r="BJ9" s="174">
        <f>+BG9/BG$10*100</f>
        <v>6.207472222200275</v>
      </c>
      <c r="BK9" s="232"/>
      <c r="BQ9" s="325"/>
      <c r="BR9" s="1"/>
    </row>
    <row r="10" spans="1:70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5">
        <v>85809.11018900001</v>
      </c>
      <c r="I10" s="195">
        <f>SUM(I3:I9)</f>
        <v>7859.422419999999</v>
      </c>
      <c r="J10" s="195">
        <f aca="true" t="shared" si="10" ref="J10:T10">SUM(J3:J9)</f>
        <v>5350.724299999999</v>
      </c>
      <c r="K10" s="195">
        <f t="shared" si="10"/>
        <v>8381.351779000002</v>
      </c>
      <c r="L10" s="195">
        <f t="shared" si="10"/>
        <v>8010.884650000001</v>
      </c>
      <c r="M10" s="195">
        <f t="shared" si="10"/>
        <v>8780.71968</v>
      </c>
      <c r="N10" s="195">
        <f t="shared" si="10"/>
        <v>11212.021709999999</v>
      </c>
      <c r="O10" s="195">
        <f t="shared" si="10"/>
        <v>9012.247449999999</v>
      </c>
      <c r="P10" s="195">
        <f t="shared" si="10"/>
        <v>4963.61507</v>
      </c>
      <c r="Q10" s="195">
        <f t="shared" si="10"/>
        <v>6046.82889</v>
      </c>
      <c r="R10" s="195">
        <f t="shared" si="10"/>
        <v>5122.32704</v>
      </c>
      <c r="S10" s="195">
        <f t="shared" si="10"/>
        <v>4579.036349999999</v>
      </c>
      <c r="T10" s="195">
        <f t="shared" si="10"/>
        <v>6489.93085</v>
      </c>
      <c r="U10" s="225">
        <f t="shared" si="0"/>
        <v>85809.11018900001</v>
      </c>
      <c r="V10" s="225">
        <f t="shared" si="1"/>
        <v>85809.11018900001</v>
      </c>
      <c r="W10" s="195">
        <f>SUM(W3:W9)</f>
        <v>4957.19866</v>
      </c>
      <c r="X10" s="195">
        <f aca="true" t="shared" si="11" ref="X10:AH10">SUM(X3:X9)</f>
        <v>2884.10102</v>
      </c>
      <c r="Y10" s="195">
        <f t="shared" si="11"/>
        <v>3699.48358</v>
      </c>
      <c r="Z10" s="195">
        <f t="shared" si="11"/>
        <v>3744.7529899999995</v>
      </c>
      <c r="AA10" s="195">
        <f t="shared" si="11"/>
        <v>4758.2103400000005</v>
      </c>
      <c r="AB10" s="195">
        <f t="shared" si="11"/>
        <v>4881.73198</v>
      </c>
      <c r="AC10" s="195">
        <f t="shared" si="11"/>
        <v>6291.35188</v>
      </c>
      <c r="AD10" s="195">
        <f t="shared" si="11"/>
        <v>6994.679590000001</v>
      </c>
      <c r="AE10" s="195">
        <f t="shared" si="11"/>
        <v>4255.50703</v>
      </c>
      <c r="AF10" s="195">
        <f t="shared" si="11"/>
        <v>5555.37882</v>
      </c>
      <c r="AG10" s="195">
        <f t="shared" si="11"/>
        <v>4224.06464</v>
      </c>
      <c r="AH10" s="195">
        <f t="shared" si="11"/>
        <v>3929.7931699999995</v>
      </c>
      <c r="AI10" s="228">
        <f t="shared" si="2"/>
        <v>56176.253699999994</v>
      </c>
      <c r="AJ10" s="228">
        <f t="shared" si="3"/>
        <v>38211.51004</v>
      </c>
      <c r="AK10" s="195">
        <f>SUM(AK3:AK9)</f>
        <v>3340.70259</v>
      </c>
      <c r="AL10" s="195">
        <f>SUM(AL3:AL9)</f>
        <v>4045.4463899999996</v>
      </c>
      <c r="AM10" s="195">
        <f>SUM(AM3:AM9)</f>
        <v>3045.483640000001</v>
      </c>
      <c r="AN10" s="195">
        <f>SUM(AN3:AN9)</f>
        <v>3747.6227800000006</v>
      </c>
      <c r="AO10" s="195">
        <f>SUM(AO3:AO9)</f>
        <v>3502.31578</v>
      </c>
      <c r="AP10" s="195">
        <v>3371.25178</v>
      </c>
      <c r="AQ10" s="195">
        <v>2929.4122399999997</v>
      </c>
      <c r="AR10" s="195">
        <v>2776.71858</v>
      </c>
      <c r="AS10" s="195">
        <v>3227.88809</v>
      </c>
      <c r="AT10" s="195">
        <v>3580.76708</v>
      </c>
      <c r="AU10" s="195">
        <v>4871.684020000001</v>
      </c>
      <c r="AV10" s="195">
        <v>3297.40588</v>
      </c>
      <c r="AW10" s="225">
        <f>SUM(AK10:AV10)</f>
        <v>41736.69885</v>
      </c>
      <c r="AX10" s="225">
        <f>SUM(AK10:AR10)</f>
        <v>26758.953780000003</v>
      </c>
      <c r="AY10" s="195">
        <v>2808.19166</v>
      </c>
      <c r="AZ10" s="195">
        <v>2921.8431499999992</v>
      </c>
      <c r="BA10" s="195">
        <v>2941.53481</v>
      </c>
      <c r="BB10" s="195">
        <v>2451.1461</v>
      </c>
      <c r="BC10" s="195">
        <v>4708.324335</v>
      </c>
      <c r="BD10" s="195">
        <v>5354.0230599999995</v>
      </c>
      <c r="BE10" s="195">
        <v>4874.110900000001</v>
      </c>
      <c r="BF10" s="195">
        <v>5321.51204</v>
      </c>
      <c r="BG10" s="225">
        <f t="shared" si="6"/>
        <v>31380.686055</v>
      </c>
      <c r="BH10" s="336">
        <f t="shared" si="7"/>
        <v>-17.876351857985885</v>
      </c>
      <c r="BI10" s="175">
        <f>+(BG10-AX10)/AX10*100</f>
        <v>17.271722627864243</v>
      </c>
      <c r="BJ10" s="176">
        <f t="shared" si="9"/>
        <v>100</v>
      </c>
      <c r="BK10" s="376"/>
      <c r="BQ10" s="377"/>
      <c r="BR10" s="373"/>
    </row>
    <row r="11" spans="1:70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16"/>
      <c r="BI11" s="141"/>
      <c r="BJ11" s="141"/>
      <c r="BM11" s="332"/>
      <c r="BN11"/>
      <c r="BQ11" s="325"/>
      <c r="BR11" s="1"/>
    </row>
    <row r="12" spans="1:65" ht="14.2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17"/>
      <c r="BI12" s="122"/>
      <c r="BJ12" s="122"/>
      <c r="BM12" s="230"/>
    </row>
    <row r="13" spans="1:65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3" t="s">
        <v>86</v>
      </c>
      <c r="G13" s="213" t="s">
        <v>87</v>
      </c>
      <c r="H13" s="127">
        <v>2020</v>
      </c>
      <c r="I13" s="115" t="s">
        <v>136</v>
      </c>
      <c r="J13" s="115" t="s">
        <v>137</v>
      </c>
      <c r="K13" s="115" t="s">
        <v>138</v>
      </c>
      <c r="L13" s="115" t="s">
        <v>139</v>
      </c>
      <c r="M13" s="115" t="s">
        <v>140</v>
      </c>
      <c r="N13" s="115" t="s">
        <v>141</v>
      </c>
      <c r="O13" s="115" t="s">
        <v>142</v>
      </c>
      <c r="P13" s="115" t="s">
        <v>143</v>
      </c>
      <c r="Q13" s="115" t="s">
        <v>144</v>
      </c>
      <c r="R13" s="115" t="s">
        <v>145</v>
      </c>
      <c r="S13" s="115" t="s">
        <v>146</v>
      </c>
      <c r="T13" s="115" t="s">
        <v>147</v>
      </c>
      <c r="U13" s="223">
        <v>2020</v>
      </c>
      <c r="V13" s="223" t="s">
        <v>156</v>
      </c>
      <c r="W13" s="115" t="s">
        <v>124</v>
      </c>
      <c r="X13" s="115" t="s">
        <v>125</v>
      </c>
      <c r="Y13" s="115" t="s">
        <v>126</v>
      </c>
      <c r="Z13" s="115" t="s">
        <v>127</v>
      </c>
      <c r="AA13" s="115" t="s">
        <v>128</v>
      </c>
      <c r="AB13" s="115" t="s">
        <v>129</v>
      </c>
      <c r="AC13" s="115" t="s">
        <v>130</v>
      </c>
      <c r="AD13" s="115" t="s">
        <v>131</v>
      </c>
      <c r="AE13" s="115" t="s">
        <v>132</v>
      </c>
      <c r="AF13" s="115" t="s">
        <v>133</v>
      </c>
      <c r="AG13" s="115" t="s">
        <v>134</v>
      </c>
      <c r="AH13" s="115" t="s">
        <v>135</v>
      </c>
      <c r="AI13" s="223">
        <v>2021</v>
      </c>
      <c r="AJ13" s="223" t="s">
        <v>172</v>
      </c>
      <c r="AK13" s="115" t="s">
        <v>123</v>
      </c>
      <c r="AL13" s="115" t="s">
        <v>122</v>
      </c>
      <c r="AM13" s="115" t="s">
        <v>121</v>
      </c>
      <c r="AN13" s="115" t="s">
        <v>120</v>
      </c>
      <c r="AO13" s="115" t="s">
        <v>119</v>
      </c>
      <c r="AP13" s="115" t="s">
        <v>155</v>
      </c>
      <c r="AQ13" s="115" t="s">
        <v>118</v>
      </c>
      <c r="AR13" s="115" t="s">
        <v>117</v>
      </c>
      <c r="AS13" s="115" t="s">
        <v>149</v>
      </c>
      <c r="AT13" s="115" t="s">
        <v>154</v>
      </c>
      <c r="AU13" s="115" t="s">
        <v>152</v>
      </c>
      <c r="AV13" s="115" t="s">
        <v>153</v>
      </c>
      <c r="AW13" s="223">
        <v>2022</v>
      </c>
      <c r="AX13" s="223" t="s">
        <v>173</v>
      </c>
      <c r="AY13" s="115" t="s">
        <v>159</v>
      </c>
      <c r="AZ13" s="115" t="s">
        <v>160</v>
      </c>
      <c r="BA13" s="115" t="s">
        <v>161</v>
      </c>
      <c r="BB13" s="115" t="s">
        <v>162</v>
      </c>
      <c r="BC13" s="115" t="s">
        <v>163</v>
      </c>
      <c r="BD13" s="115" t="s">
        <v>164</v>
      </c>
      <c r="BE13" s="115" t="s">
        <v>167</v>
      </c>
      <c r="BF13" s="115" t="s">
        <v>169</v>
      </c>
      <c r="BG13" s="223" t="s">
        <v>171</v>
      </c>
      <c r="BH13" s="378" t="s">
        <v>157</v>
      </c>
      <c r="BI13" s="379" t="s">
        <v>158</v>
      </c>
      <c r="BJ13" s="188" t="s">
        <v>6</v>
      </c>
      <c r="BL13"/>
      <c r="BM13" s="230"/>
    </row>
    <row r="14" spans="1:65" ht="14.2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214">
        <v>5257.2873899999995</v>
      </c>
      <c r="H14" s="182">
        <v>6353.206005</v>
      </c>
      <c r="I14" s="190">
        <v>442.621962</v>
      </c>
      <c r="J14" s="190">
        <v>317.811145</v>
      </c>
      <c r="K14" s="190">
        <v>393.33141</v>
      </c>
      <c r="L14" s="190">
        <v>506.505901</v>
      </c>
      <c r="M14" s="190">
        <v>437.93646</v>
      </c>
      <c r="N14" s="190">
        <v>702.230962</v>
      </c>
      <c r="O14" s="190">
        <v>718.168106</v>
      </c>
      <c r="P14" s="190">
        <v>730.658572</v>
      </c>
      <c r="Q14" s="190">
        <v>676.887211</v>
      </c>
      <c r="R14" s="190">
        <v>559.524212</v>
      </c>
      <c r="S14" s="190">
        <v>611.471944</v>
      </c>
      <c r="T14" s="190">
        <v>256.05812</v>
      </c>
      <c r="U14" s="224">
        <f aca="true" t="shared" si="12" ref="U14:U21">SUM(I14:T14)</f>
        <v>6353.206005</v>
      </c>
      <c r="V14" s="224">
        <f aca="true" t="shared" si="13" ref="V14:V21">SUM(I14:T14)</f>
        <v>6353.206005</v>
      </c>
      <c r="W14" s="190">
        <v>204.891547</v>
      </c>
      <c r="X14" s="190">
        <v>116.217049</v>
      </c>
      <c r="Y14" s="190">
        <v>219.026482</v>
      </c>
      <c r="Z14" s="190">
        <v>593.826754</v>
      </c>
      <c r="AA14" s="190">
        <v>465.515914</v>
      </c>
      <c r="AB14" s="190">
        <v>387.624581</v>
      </c>
      <c r="AC14" s="190">
        <v>1019.36619</v>
      </c>
      <c r="AD14" s="190">
        <v>414.497649</v>
      </c>
      <c r="AE14" s="190">
        <v>424.310603</v>
      </c>
      <c r="AF14" s="190">
        <v>344.992363</v>
      </c>
      <c r="AG14" s="190">
        <v>277.683508</v>
      </c>
      <c r="AH14" s="190">
        <v>403.101525</v>
      </c>
      <c r="AI14" s="227">
        <f aca="true" t="shared" si="14" ref="AI14:AI21">SUM(W14:AH14)</f>
        <v>4871.0541650000005</v>
      </c>
      <c r="AJ14" s="227">
        <f>SUM(W14:AD14)</f>
        <v>3420.966166</v>
      </c>
      <c r="AK14" s="190">
        <v>314.011996</v>
      </c>
      <c r="AL14" s="190">
        <v>348.045615</v>
      </c>
      <c r="AM14" s="190">
        <v>366.242541</v>
      </c>
      <c r="AN14" s="190">
        <v>276.710252</v>
      </c>
      <c r="AO14" s="190">
        <v>341.472202</v>
      </c>
      <c r="AP14" s="190">
        <v>217.438022</v>
      </c>
      <c r="AQ14" s="190">
        <v>215.36611</v>
      </c>
      <c r="AR14" s="190">
        <v>289.715686</v>
      </c>
      <c r="AS14" s="190">
        <v>373.915642</v>
      </c>
      <c r="AT14" s="190">
        <v>333.924354</v>
      </c>
      <c r="AU14" s="190">
        <v>208.686578</v>
      </c>
      <c r="AV14" s="190">
        <v>184.451323</v>
      </c>
      <c r="AW14" s="303">
        <f>SUM(AK14:AV14)</f>
        <v>3469.980321</v>
      </c>
      <c r="AX14" s="224">
        <f>SUM(AK14:AR14)</f>
        <v>2369.0024240000002</v>
      </c>
      <c r="AY14" s="190">
        <v>195.711674</v>
      </c>
      <c r="AZ14" s="190">
        <v>212.861806</v>
      </c>
      <c r="BA14" s="190">
        <v>138.742604</v>
      </c>
      <c r="BB14" s="190">
        <v>158.861046</v>
      </c>
      <c r="BC14" s="190">
        <v>338.291856</v>
      </c>
      <c r="BD14" s="190">
        <v>284.892904</v>
      </c>
      <c r="BE14" s="190">
        <v>480.225541</v>
      </c>
      <c r="BF14" s="190">
        <v>472.993801</v>
      </c>
      <c r="BG14" s="224">
        <f>SUM(AY14:BF14)</f>
        <v>2282.581232</v>
      </c>
      <c r="BH14" s="335">
        <f aca="true" t="shared" si="15" ref="BH14:BH21">+(BG14-AJ14)/AJ14*100</f>
        <v>-33.27670835549562</v>
      </c>
      <c r="BI14" s="173">
        <f aca="true" t="shared" si="16" ref="BI14:BI21">+(BG14-AX14)/AX14*100</f>
        <v>-3.6479993065638263</v>
      </c>
      <c r="BJ14" s="174">
        <f aca="true" t="shared" si="17" ref="BJ14:BJ21">+BG14/BG$21*100</f>
        <v>15.431560690840938</v>
      </c>
      <c r="BL14" s="332"/>
      <c r="BM14" s="230"/>
    </row>
    <row r="15" spans="1:65" ht="14.2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214">
        <v>9520.754661</v>
      </c>
      <c r="H15" s="182">
        <v>10926.718608</v>
      </c>
      <c r="I15" s="190">
        <v>642.878514</v>
      </c>
      <c r="J15" s="190">
        <v>909.653681</v>
      </c>
      <c r="K15" s="190">
        <v>1044.083355</v>
      </c>
      <c r="L15" s="190">
        <v>1292.960603</v>
      </c>
      <c r="M15" s="190">
        <v>1165.426385</v>
      </c>
      <c r="N15" s="190">
        <v>1425.907188</v>
      </c>
      <c r="O15" s="190">
        <v>869.003603</v>
      </c>
      <c r="P15" s="190">
        <v>374.971471</v>
      </c>
      <c r="Q15" s="190">
        <v>665.315559</v>
      </c>
      <c r="R15" s="190">
        <v>555.962707</v>
      </c>
      <c r="S15" s="190">
        <v>485.744374</v>
      </c>
      <c r="T15" s="190">
        <v>1494.811168</v>
      </c>
      <c r="U15" s="224">
        <f t="shared" si="12"/>
        <v>10926.718608000001</v>
      </c>
      <c r="V15" s="224">
        <f t="shared" si="13"/>
        <v>10926.718608000001</v>
      </c>
      <c r="W15" s="190">
        <v>1011.992087</v>
      </c>
      <c r="X15" s="190">
        <v>457.950406</v>
      </c>
      <c r="Y15" s="190">
        <v>597.065515</v>
      </c>
      <c r="Z15" s="190">
        <v>394.750009</v>
      </c>
      <c r="AA15" s="190">
        <v>528.30303</v>
      </c>
      <c r="AB15" s="190">
        <v>709.017103</v>
      </c>
      <c r="AC15" s="190">
        <v>1162.38379</v>
      </c>
      <c r="AD15" s="190">
        <v>1088.270266</v>
      </c>
      <c r="AE15" s="190">
        <v>816.693204</v>
      </c>
      <c r="AF15" s="190">
        <v>1182.658797</v>
      </c>
      <c r="AG15" s="190">
        <v>723.268921</v>
      </c>
      <c r="AH15" s="190">
        <v>446.54021</v>
      </c>
      <c r="AI15" s="227">
        <f t="shared" si="14"/>
        <v>9118.893338</v>
      </c>
      <c r="AJ15" s="227">
        <f aca="true" t="shared" si="18" ref="AJ15:AJ21">SUM(W15:AD15)</f>
        <v>5949.732206000001</v>
      </c>
      <c r="AK15" s="190">
        <v>385.276898</v>
      </c>
      <c r="AL15" s="190">
        <v>604.770244</v>
      </c>
      <c r="AM15" s="190">
        <v>905.936991</v>
      </c>
      <c r="AN15" s="190">
        <v>1176.840117</v>
      </c>
      <c r="AO15" s="190">
        <v>1377.475565</v>
      </c>
      <c r="AP15" s="190">
        <v>962.534373</v>
      </c>
      <c r="AQ15" s="190">
        <v>694.566409</v>
      </c>
      <c r="AR15" s="190">
        <v>576.731693</v>
      </c>
      <c r="AS15" s="190">
        <v>543.016461</v>
      </c>
      <c r="AT15" s="190">
        <v>714.00182</v>
      </c>
      <c r="AU15" s="190">
        <v>1301.454887</v>
      </c>
      <c r="AV15" s="190">
        <v>712.853713</v>
      </c>
      <c r="AW15" s="303">
        <f aca="true" t="shared" si="19" ref="AW15:AW20">SUM(AK15:AV15)</f>
        <v>9955.459171</v>
      </c>
      <c r="AX15" s="224">
        <f aca="true" t="shared" si="20" ref="AX15:AX21">SUM(AK15:AR15)</f>
        <v>6684.1322900000005</v>
      </c>
      <c r="AY15" s="190">
        <v>517.015816</v>
      </c>
      <c r="AZ15" s="190">
        <v>580.43124</v>
      </c>
      <c r="BA15" s="190">
        <v>658.211557</v>
      </c>
      <c r="BB15" s="190">
        <v>386.343739</v>
      </c>
      <c r="BC15" s="190">
        <v>1051.340031</v>
      </c>
      <c r="BD15" s="190">
        <v>1110.673074</v>
      </c>
      <c r="BE15" s="190">
        <v>877.20239</v>
      </c>
      <c r="BF15" s="190">
        <v>629.174887</v>
      </c>
      <c r="BG15" s="224">
        <f aca="true" t="shared" si="21" ref="BG15:BG21">SUM(AY15:BF15)</f>
        <v>5810.392734000001</v>
      </c>
      <c r="BH15" s="335">
        <f t="shared" si="15"/>
        <v>-2.3419452704019674</v>
      </c>
      <c r="BI15" s="173">
        <f t="shared" si="16"/>
        <v>-13.071847146220971</v>
      </c>
      <c r="BJ15" s="174">
        <f t="shared" si="17"/>
        <v>39.281593511473424</v>
      </c>
      <c r="BL15" s="332"/>
      <c r="BM15" s="230"/>
    </row>
    <row r="16" spans="1:65" ht="14.2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214">
        <v>1668.372523</v>
      </c>
      <c r="H16" s="182">
        <v>1923.729326</v>
      </c>
      <c r="I16" s="190">
        <v>133.614595</v>
      </c>
      <c r="J16" s="190">
        <v>143.173535</v>
      </c>
      <c r="K16" s="190">
        <v>157.264381</v>
      </c>
      <c r="L16" s="190">
        <v>83.048855</v>
      </c>
      <c r="M16" s="190">
        <v>159.075764</v>
      </c>
      <c r="N16" s="190">
        <v>76.548646</v>
      </c>
      <c r="O16" s="190">
        <v>225.855066</v>
      </c>
      <c r="P16" s="190">
        <v>304.08172</v>
      </c>
      <c r="Q16" s="190">
        <v>245.363608</v>
      </c>
      <c r="R16" s="190">
        <v>172.445992</v>
      </c>
      <c r="S16" s="190">
        <v>140.483307</v>
      </c>
      <c r="T16" s="190">
        <v>82.773857</v>
      </c>
      <c r="U16" s="224">
        <f t="shared" si="12"/>
        <v>1923.729326</v>
      </c>
      <c r="V16" s="224">
        <f t="shared" si="13"/>
        <v>1923.729326</v>
      </c>
      <c r="W16" s="190">
        <v>143.010389</v>
      </c>
      <c r="X16" s="190">
        <v>74.239113</v>
      </c>
      <c r="Y16" s="190">
        <v>243.837614</v>
      </c>
      <c r="Z16" s="190">
        <v>216.704257</v>
      </c>
      <c r="AA16" s="190">
        <v>74.636934</v>
      </c>
      <c r="AB16" s="190">
        <v>37.206138</v>
      </c>
      <c r="AC16" s="190">
        <v>115.388827</v>
      </c>
      <c r="AD16" s="190">
        <v>130.066046</v>
      </c>
      <c r="AE16" s="190">
        <v>30.716869</v>
      </c>
      <c r="AF16" s="190">
        <v>151.15984</v>
      </c>
      <c r="AG16" s="190">
        <v>96.246734</v>
      </c>
      <c r="AH16" s="190">
        <v>140.106591</v>
      </c>
      <c r="AI16" s="227">
        <f t="shared" si="14"/>
        <v>1453.3193520000002</v>
      </c>
      <c r="AJ16" s="227">
        <f t="shared" si="18"/>
        <v>1035.089318</v>
      </c>
      <c r="AK16" s="190">
        <v>98.097234</v>
      </c>
      <c r="AL16" s="190">
        <v>50.395571</v>
      </c>
      <c r="AM16" s="190">
        <v>110.813797</v>
      </c>
      <c r="AN16" s="190">
        <v>72.844015</v>
      </c>
      <c r="AO16" s="190">
        <v>42.078406</v>
      </c>
      <c r="AP16" s="190">
        <v>38.083411</v>
      </c>
      <c r="AQ16" s="190">
        <v>81.573719</v>
      </c>
      <c r="AR16" s="190">
        <v>97.748533</v>
      </c>
      <c r="AS16" s="190">
        <v>94.601956</v>
      </c>
      <c r="AT16" s="190">
        <v>85.540507</v>
      </c>
      <c r="AU16" s="190">
        <v>79.79333</v>
      </c>
      <c r="AV16" s="190">
        <v>74.138584</v>
      </c>
      <c r="AW16" s="303">
        <f t="shared" si="19"/>
        <v>925.709063</v>
      </c>
      <c r="AX16" s="224">
        <f t="shared" si="20"/>
        <v>591.634686</v>
      </c>
      <c r="AY16" s="190">
        <v>92.821383</v>
      </c>
      <c r="AZ16" s="190">
        <v>110.164297</v>
      </c>
      <c r="BA16" s="190">
        <v>90.010787</v>
      </c>
      <c r="BB16" s="190">
        <v>65.180065</v>
      </c>
      <c r="BC16" s="190">
        <v>68.788583</v>
      </c>
      <c r="BD16" s="190">
        <v>29.000288</v>
      </c>
      <c r="BE16" s="190">
        <v>63.061421</v>
      </c>
      <c r="BF16" s="190">
        <v>73.97069</v>
      </c>
      <c r="BG16" s="224">
        <f t="shared" si="21"/>
        <v>592.997514</v>
      </c>
      <c r="BH16" s="335">
        <f t="shared" si="15"/>
        <v>-42.71049814852789</v>
      </c>
      <c r="BI16" s="173">
        <f t="shared" si="16"/>
        <v>0.23034957757700433</v>
      </c>
      <c r="BJ16" s="174">
        <f t="shared" si="17"/>
        <v>4.009003928763048</v>
      </c>
      <c r="BL16" s="332"/>
      <c r="BM16" s="230"/>
    </row>
    <row r="17" spans="1:65" ht="14.2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214">
        <v>13650.557222</v>
      </c>
      <c r="H17" s="182">
        <v>10764.337708</v>
      </c>
      <c r="I17" s="190">
        <v>1020.214766</v>
      </c>
      <c r="J17" s="190">
        <v>389.004119</v>
      </c>
      <c r="K17" s="190">
        <v>1286.194599</v>
      </c>
      <c r="L17" s="190">
        <v>1219.804625</v>
      </c>
      <c r="M17" s="190">
        <v>1718.766632</v>
      </c>
      <c r="N17" s="190">
        <v>1748.030031</v>
      </c>
      <c r="O17" s="190">
        <v>1144.154032</v>
      </c>
      <c r="P17" s="190">
        <v>530.6183</v>
      </c>
      <c r="Q17" s="190">
        <v>429.914018</v>
      </c>
      <c r="R17" s="190">
        <v>548.679991</v>
      </c>
      <c r="S17" s="190">
        <v>323.649696</v>
      </c>
      <c r="T17" s="190">
        <v>405.306899</v>
      </c>
      <c r="U17" s="224">
        <f t="shared" si="12"/>
        <v>10764.337708</v>
      </c>
      <c r="V17" s="224">
        <f t="shared" si="13"/>
        <v>10764.337708</v>
      </c>
      <c r="W17" s="190">
        <v>688.087038</v>
      </c>
      <c r="X17" s="190">
        <v>146.75005</v>
      </c>
      <c r="Y17" s="190">
        <v>88.92603</v>
      </c>
      <c r="Z17" s="190">
        <v>130.937871</v>
      </c>
      <c r="AA17" s="190">
        <v>513.121266</v>
      </c>
      <c r="AB17" s="190">
        <v>379.456958</v>
      </c>
      <c r="AC17" s="190">
        <v>468.847977</v>
      </c>
      <c r="AD17" s="190">
        <v>667.316113</v>
      </c>
      <c r="AE17" s="190">
        <v>426.270121</v>
      </c>
      <c r="AF17" s="190">
        <v>241.480963</v>
      </c>
      <c r="AG17" s="190">
        <v>468.405278</v>
      </c>
      <c r="AH17" s="190">
        <v>671.359295</v>
      </c>
      <c r="AI17" s="227">
        <f t="shared" si="14"/>
        <v>4890.95896</v>
      </c>
      <c r="AJ17" s="227">
        <f t="shared" si="18"/>
        <v>3083.443303</v>
      </c>
      <c r="AK17" s="190">
        <v>328.427161</v>
      </c>
      <c r="AL17" s="190">
        <v>157.449887</v>
      </c>
      <c r="AM17" s="190">
        <v>29.482477</v>
      </c>
      <c r="AN17" s="190">
        <v>341.473762</v>
      </c>
      <c r="AO17" s="190">
        <v>327.266916</v>
      </c>
      <c r="AP17" s="190">
        <v>351.110915</v>
      </c>
      <c r="AQ17" s="190">
        <v>247.982805</v>
      </c>
      <c r="AR17" s="190">
        <v>208.193406</v>
      </c>
      <c r="AS17" s="190">
        <v>164.750022</v>
      </c>
      <c r="AT17" s="190">
        <v>237.801906</v>
      </c>
      <c r="AU17" s="190">
        <v>88.522276</v>
      </c>
      <c r="AV17" s="190">
        <v>189.466626</v>
      </c>
      <c r="AW17" s="303">
        <f t="shared" si="19"/>
        <v>2671.9281590000005</v>
      </c>
      <c r="AX17" s="224">
        <f t="shared" si="20"/>
        <v>1991.3873290000001</v>
      </c>
      <c r="AY17" s="190">
        <v>347.984685</v>
      </c>
      <c r="AZ17" s="190">
        <v>181.696373</v>
      </c>
      <c r="BA17" s="190">
        <v>111.928991</v>
      </c>
      <c r="BB17" s="190">
        <v>170.719163</v>
      </c>
      <c r="BC17" s="190">
        <v>194.188397</v>
      </c>
      <c r="BD17" s="190">
        <v>134.929827</v>
      </c>
      <c r="BE17" s="190">
        <v>477.355464</v>
      </c>
      <c r="BF17" s="190">
        <v>876.544821</v>
      </c>
      <c r="BG17" s="224">
        <f t="shared" si="21"/>
        <v>2495.347721</v>
      </c>
      <c r="BH17" s="335">
        <f t="shared" si="15"/>
        <v>-19.072689983558938</v>
      </c>
      <c r="BI17" s="173">
        <f t="shared" si="16"/>
        <v>25.30700003263905</v>
      </c>
      <c r="BJ17" s="174">
        <f t="shared" si="17"/>
        <v>16.86998441129876</v>
      </c>
      <c r="BL17" s="332"/>
      <c r="BM17" s="230"/>
    </row>
    <row r="18" spans="1:65" ht="14.2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214">
        <v>7410.591563</v>
      </c>
      <c r="H18" s="182">
        <v>4658.603794</v>
      </c>
      <c r="I18" s="190">
        <v>814.097354</v>
      </c>
      <c r="J18" s="190">
        <v>317.01289</v>
      </c>
      <c r="K18" s="190">
        <v>375.789687</v>
      </c>
      <c r="L18" s="190">
        <v>458.649312</v>
      </c>
      <c r="M18" s="190">
        <v>147.912274</v>
      </c>
      <c r="N18" s="190">
        <v>241.53082</v>
      </c>
      <c r="O18" s="190">
        <v>617.402785</v>
      </c>
      <c r="P18" s="190">
        <v>367.762663</v>
      </c>
      <c r="Q18" s="190">
        <v>529.42451</v>
      </c>
      <c r="R18" s="190">
        <v>238.152386</v>
      </c>
      <c r="S18" s="190">
        <v>374.092563</v>
      </c>
      <c r="T18" s="190">
        <v>176.77655</v>
      </c>
      <c r="U18" s="224">
        <f t="shared" si="12"/>
        <v>4658.603794</v>
      </c>
      <c r="V18" s="224">
        <f t="shared" si="13"/>
        <v>4658.603794</v>
      </c>
      <c r="W18" s="190">
        <v>194.778176</v>
      </c>
      <c r="X18" s="190">
        <v>211.528517</v>
      </c>
      <c r="Y18" s="190">
        <v>221.886955</v>
      </c>
      <c r="Z18" s="190">
        <v>254.764555</v>
      </c>
      <c r="AA18" s="190">
        <v>283.016175</v>
      </c>
      <c r="AB18" s="190">
        <v>360.155062</v>
      </c>
      <c r="AC18" s="190">
        <v>218.835152</v>
      </c>
      <c r="AD18" s="190">
        <v>633.844047</v>
      </c>
      <c r="AE18" s="190">
        <v>203.201377</v>
      </c>
      <c r="AF18" s="190">
        <v>217.756069</v>
      </c>
      <c r="AG18" s="190">
        <v>244.363369</v>
      </c>
      <c r="AH18" s="190">
        <v>357.239172</v>
      </c>
      <c r="AI18" s="227">
        <f t="shared" si="14"/>
        <v>3401.368626</v>
      </c>
      <c r="AJ18" s="227">
        <f t="shared" si="18"/>
        <v>2378.808639</v>
      </c>
      <c r="AK18" s="190">
        <v>332.781217</v>
      </c>
      <c r="AL18" s="190">
        <v>400.594992</v>
      </c>
      <c r="AM18" s="190">
        <v>121.226082</v>
      </c>
      <c r="AN18" s="190">
        <v>237.379355</v>
      </c>
      <c r="AO18" s="190">
        <v>186.931142</v>
      </c>
      <c r="AP18" s="190">
        <v>147.662117</v>
      </c>
      <c r="AQ18" s="190">
        <v>89.767304</v>
      </c>
      <c r="AR18" s="190">
        <v>42.298817</v>
      </c>
      <c r="AS18" s="190">
        <v>74.136909</v>
      </c>
      <c r="AT18" s="190">
        <v>204.898291</v>
      </c>
      <c r="AU18" s="190">
        <v>205.223206</v>
      </c>
      <c r="AV18" s="190">
        <v>64.951528</v>
      </c>
      <c r="AW18" s="303">
        <f t="shared" si="19"/>
        <v>2107.85096</v>
      </c>
      <c r="AX18" s="224">
        <f t="shared" si="20"/>
        <v>1558.641026</v>
      </c>
      <c r="AY18" s="190">
        <v>93.080304</v>
      </c>
      <c r="AZ18" s="190">
        <v>90.317996</v>
      </c>
      <c r="BA18" s="190">
        <v>55.578252</v>
      </c>
      <c r="BB18" s="190">
        <v>76.771911</v>
      </c>
      <c r="BC18" s="190">
        <v>101.908393</v>
      </c>
      <c r="BD18" s="190">
        <v>254.034099</v>
      </c>
      <c r="BE18" s="190">
        <v>363.017107</v>
      </c>
      <c r="BF18" s="190">
        <v>757.013817</v>
      </c>
      <c r="BG18" s="224">
        <f t="shared" si="21"/>
        <v>1791.7218790000002</v>
      </c>
      <c r="BH18" s="335">
        <f t="shared" si="15"/>
        <v>-24.679864970004413</v>
      </c>
      <c r="BI18" s="173">
        <f t="shared" si="16"/>
        <v>14.95410739945454</v>
      </c>
      <c r="BJ18" s="174">
        <f t="shared" si="17"/>
        <v>12.113069418637918</v>
      </c>
      <c r="BL18" s="332"/>
      <c r="BM18" s="230"/>
    </row>
    <row r="19" spans="1:65" ht="14.2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214">
        <v>287.572027</v>
      </c>
      <c r="H19" s="182">
        <v>174.919406</v>
      </c>
      <c r="I19" s="190">
        <v>47.219416</v>
      </c>
      <c r="J19" s="190">
        <v>27.811693</v>
      </c>
      <c r="K19" s="190">
        <v>13.946442</v>
      </c>
      <c r="L19" s="190">
        <v>0</v>
      </c>
      <c r="M19" s="190">
        <v>0</v>
      </c>
      <c r="N19" s="190">
        <v>7.612047</v>
      </c>
      <c r="O19" s="190">
        <v>9.574465</v>
      </c>
      <c r="P19" s="190">
        <v>14.597277</v>
      </c>
      <c r="Q19" s="190">
        <v>17.821638</v>
      </c>
      <c r="R19" s="190">
        <v>12.451476</v>
      </c>
      <c r="S19" s="190">
        <v>13.948426</v>
      </c>
      <c r="T19" s="190">
        <v>9.936526</v>
      </c>
      <c r="U19" s="224">
        <f t="shared" si="12"/>
        <v>174.91940600000004</v>
      </c>
      <c r="V19" s="224">
        <f t="shared" si="13"/>
        <v>174.91940600000004</v>
      </c>
      <c r="W19" s="190">
        <v>16.156225</v>
      </c>
      <c r="X19" s="190">
        <v>24.317798</v>
      </c>
      <c r="Y19" s="190">
        <v>18.579621</v>
      </c>
      <c r="Z19" s="190">
        <v>10.319482</v>
      </c>
      <c r="AA19" s="190">
        <v>19.862565</v>
      </c>
      <c r="AB19" s="190">
        <v>14.932759</v>
      </c>
      <c r="AC19" s="190">
        <v>19.482985</v>
      </c>
      <c r="AD19" s="190">
        <v>18.628656</v>
      </c>
      <c r="AE19" s="190">
        <v>24.887597</v>
      </c>
      <c r="AF19" s="190">
        <v>20.49804</v>
      </c>
      <c r="AG19" s="190">
        <v>30.755829</v>
      </c>
      <c r="AH19" s="190">
        <v>34.580916</v>
      </c>
      <c r="AI19" s="227">
        <f t="shared" si="14"/>
        <v>253.00247300000004</v>
      </c>
      <c r="AJ19" s="227">
        <f t="shared" si="18"/>
        <v>142.28009100000003</v>
      </c>
      <c r="AK19" s="190">
        <v>25.024314</v>
      </c>
      <c r="AL19" s="190">
        <v>19.438843</v>
      </c>
      <c r="AM19" s="190">
        <v>26.601267</v>
      </c>
      <c r="AN19" s="190">
        <v>51.394122</v>
      </c>
      <c r="AO19" s="190">
        <v>26.514418</v>
      </c>
      <c r="AP19" s="190">
        <v>64.782334</v>
      </c>
      <c r="AQ19" s="190">
        <v>20.975543</v>
      </c>
      <c r="AR19" s="190">
        <v>37.029086</v>
      </c>
      <c r="AS19" s="190">
        <v>37.929744</v>
      </c>
      <c r="AT19" s="190">
        <v>35.586391</v>
      </c>
      <c r="AU19" s="190">
        <v>37.459711</v>
      </c>
      <c r="AV19" s="190">
        <v>47.292884</v>
      </c>
      <c r="AW19" s="303">
        <f t="shared" si="19"/>
        <v>430.028657</v>
      </c>
      <c r="AX19" s="224">
        <f t="shared" si="20"/>
        <v>271.759927</v>
      </c>
      <c r="AY19" s="190">
        <v>26.941056</v>
      </c>
      <c r="AZ19" s="190">
        <v>51.569949</v>
      </c>
      <c r="BA19" s="190">
        <v>37.406455</v>
      </c>
      <c r="BB19" s="190">
        <v>13.503704</v>
      </c>
      <c r="BC19" s="190">
        <v>36.267139</v>
      </c>
      <c r="BD19" s="190">
        <v>18.385263</v>
      </c>
      <c r="BE19" s="190">
        <v>36.958781</v>
      </c>
      <c r="BF19" s="190">
        <v>28.071196</v>
      </c>
      <c r="BG19" s="224">
        <f t="shared" si="21"/>
        <v>249.103543</v>
      </c>
      <c r="BH19" s="335">
        <f t="shared" si="15"/>
        <v>75.07969052395389</v>
      </c>
      <c r="BI19" s="173">
        <f t="shared" si="16"/>
        <v>-8.336911276841786</v>
      </c>
      <c r="BJ19" s="174">
        <f t="shared" si="17"/>
        <v>1.6840830846312702</v>
      </c>
      <c r="BL19" s="332"/>
      <c r="BM19" s="230"/>
    </row>
    <row r="20" spans="1:65" ht="14.2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214">
        <v>1157.2691980000018</v>
      </c>
      <c r="H20" s="182">
        <v>702.803783</v>
      </c>
      <c r="I20" s="190">
        <v>184.234902</v>
      </c>
      <c r="J20" s="190">
        <v>61.269886</v>
      </c>
      <c r="K20" s="190">
        <v>36.718468</v>
      </c>
      <c r="L20" s="190">
        <v>49.358933</v>
      </c>
      <c r="M20" s="190">
        <v>40.143261</v>
      </c>
      <c r="N20" s="190">
        <v>13.605596</v>
      </c>
      <c r="O20" s="190">
        <v>33.581747</v>
      </c>
      <c r="P20" s="190">
        <v>33.710281</v>
      </c>
      <c r="Q20" s="190">
        <v>55.839215</v>
      </c>
      <c r="R20" s="190">
        <v>99.48582</v>
      </c>
      <c r="S20" s="190">
        <v>42.495105</v>
      </c>
      <c r="T20" s="190">
        <v>52.360569</v>
      </c>
      <c r="U20" s="224">
        <f t="shared" si="12"/>
        <v>702.8037830000001</v>
      </c>
      <c r="V20" s="224">
        <f t="shared" si="13"/>
        <v>702.8037830000001</v>
      </c>
      <c r="W20" s="190">
        <v>70.447145</v>
      </c>
      <c r="X20" s="190">
        <v>59.580985</v>
      </c>
      <c r="Y20" s="190">
        <v>51.303366</v>
      </c>
      <c r="Z20" s="190">
        <v>77.402107</v>
      </c>
      <c r="AA20" s="190">
        <v>134.920828</v>
      </c>
      <c r="AB20" s="190">
        <v>350.906997</v>
      </c>
      <c r="AC20" s="190">
        <v>30.418267</v>
      </c>
      <c r="AD20" s="190">
        <v>61.401351</v>
      </c>
      <c r="AE20" s="190">
        <v>35.764916</v>
      </c>
      <c r="AF20" s="190">
        <v>45.165948</v>
      </c>
      <c r="AG20" s="190">
        <v>96.345345</v>
      </c>
      <c r="AH20" s="190">
        <v>77.763526</v>
      </c>
      <c r="AI20" s="227">
        <f t="shared" si="14"/>
        <v>1091.4207809999998</v>
      </c>
      <c r="AJ20" s="227">
        <f t="shared" si="18"/>
        <v>836.381046</v>
      </c>
      <c r="AK20" s="190">
        <v>300.863399</v>
      </c>
      <c r="AL20" s="190">
        <v>98.534175</v>
      </c>
      <c r="AM20" s="190">
        <v>143.969314</v>
      </c>
      <c r="AN20" s="190">
        <v>193.041482</v>
      </c>
      <c r="AO20" s="190">
        <v>185.560688</v>
      </c>
      <c r="AP20" s="190">
        <v>258.152431</v>
      </c>
      <c r="AQ20" s="190">
        <v>101.68148</v>
      </c>
      <c r="AR20" s="190">
        <v>178.640759</v>
      </c>
      <c r="AS20" s="190">
        <v>120.864146</v>
      </c>
      <c r="AT20" s="190">
        <v>39.532943</v>
      </c>
      <c r="AU20" s="190">
        <v>313.508329</v>
      </c>
      <c r="AV20" s="190">
        <v>168.865783</v>
      </c>
      <c r="AW20" s="303">
        <f t="shared" si="19"/>
        <v>2103.214929</v>
      </c>
      <c r="AX20" s="224">
        <f t="shared" si="20"/>
        <v>1460.4437280000002</v>
      </c>
      <c r="AY20" s="190">
        <v>244.166554</v>
      </c>
      <c r="AZ20" s="190">
        <v>286.718463</v>
      </c>
      <c r="BA20" s="190">
        <v>144.991132</v>
      </c>
      <c r="BB20" s="190">
        <v>151.008183</v>
      </c>
      <c r="BC20" s="190">
        <v>111.248629</v>
      </c>
      <c r="BD20" s="190">
        <v>104.523614</v>
      </c>
      <c r="BE20" s="190">
        <v>125.494117</v>
      </c>
      <c r="BF20" s="190">
        <v>401.346812</v>
      </c>
      <c r="BG20" s="224">
        <f t="shared" si="21"/>
        <v>1569.497504</v>
      </c>
      <c r="BH20" s="335">
        <f t="shared" si="15"/>
        <v>87.65340409208652</v>
      </c>
      <c r="BI20" s="173">
        <f t="shared" si="16"/>
        <v>7.467167266303583</v>
      </c>
      <c r="BJ20" s="174">
        <f t="shared" si="17"/>
        <v>10.610704954354661</v>
      </c>
      <c r="BL20" s="332"/>
      <c r="BM20" s="230"/>
    </row>
    <row r="21" spans="1:65" s="42" customFormat="1" ht="14.2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215">
        <v>38952.404584</v>
      </c>
      <c r="H21" s="184">
        <v>35504.31863</v>
      </c>
      <c r="I21" s="194">
        <f>SUM(I14:I20)</f>
        <v>3284.8815090000003</v>
      </c>
      <c r="J21" s="194">
        <f aca="true" t="shared" si="22" ref="J21:T21">SUM(J14:J20)</f>
        <v>2165.736949</v>
      </c>
      <c r="K21" s="194">
        <f t="shared" si="22"/>
        <v>3307.328342</v>
      </c>
      <c r="L21" s="194">
        <f t="shared" si="22"/>
        <v>3610.3282289999997</v>
      </c>
      <c r="M21" s="194">
        <f t="shared" si="22"/>
        <v>3669.260776</v>
      </c>
      <c r="N21" s="194">
        <f t="shared" si="22"/>
        <v>4215.46529</v>
      </c>
      <c r="O21" s="194">
        <f t="shared" si="22"/>
        <v>3617.7398040000003</v>
      </c>
      <c r="P21" s="194">
        <f t="shared" si="22"/>
        <v>2356.4002840000003</v>
      </c>
      <c r="Q21" s="194">
        <f t="shared" si="22"/>
        <v>2620.5657589999996</v>
      </c>
      <c r="R21" s="194">
        <f t="shared" si="22"/>
        <v>2186.702584</v>
      </c>
      <c r="S21" s="194">
        <f t="shared" si="22"/>
        <v>1991.8854149999997</v>
      </c>
      <c r="T21" s="194">
        <f t="shared" si="22"/>
        <v>2478.0236889999996</v>
      </c>
      <c r="U21" s="225">
        <f t="shared" si="12"/>
        <v>35504.31863</v>
      </c>
      <c r="V21" s="225">
        <f t="shared" si="13"/>
        <v>35504.31863</v>
      </c>
      <c r="W21" s="194">
        <f>SUM(W14:W20)</f>
        <v>2329.362607</v>
      </c>
      <c r="X21" s="194">
        <f aca="true" t="shared" si="23" ref="X21:AH21">SUM(X14:X20)</f>
        <v>1090.583918</v>
      </c>
      <c r="Y21" s="194">
        <f t="shared" si="23"/>
        <v>1440.6255830000002</v>
      </c>
      <c r="Z21" s="194">
        <f t="shared" si="23"/>
        <v>1678.7050350000004</v>
      </c>
      <c r="AA21" s="194">
        <f t="shared" si="23"/>
        <v>2019.3767120000002</v>
      </c>
      <c r="AB21" s="194">
        <f t="shared" si="23"/>
        <v>2239.299598</v>
      </c>
      <c r="AC21" s="194">
        <f t="shared" si="23"/>
        <v>3034.7231880000004</v>
      </c>
      <c r="AD21" s="194">
        <f t="shared" si="23"/>
        <v>3014.0241279999996</v>
      </c>
      <c r="AE21" s="194">
        <f t="shared" si="23"/>
        <v>1961.8446870000002</v>
      </c>
      <c r="AF21" s="194">
        <f t="shared" si="23"/>
        <v>2203.71202</v>
      </c>
      <c r="AG21" s="194">
        <f t="shared" si="23"/>
        <v>1937.0689839999998</v>
      </c>
      <c r="AH21" s="194">
        <f t="shared" si="23"/>
        <v>2130.6912350000002</v>
      </c>
      <c r="AI21" s="228">
        <f t="shared" si="14"/>
        <v>25080.017695000002</v>
      </c>
      <c r="AJ21" s="228">
        <f t="shared" si="18"/>
        <v>16846.700769</v>
      </c>
      <c r="AK21" s="194">
        <f>SUM(AK14:AK20)</f>
        <v>1784.482219</v>
      </c>
      <c r="AL21" s="194">
        <f aca="true" t="shared" si="24" ref="AL21:AR21">SUM(AL14:AL20)</f>
        <v>1679.229327</v>
      </c>
      <c r="AM21" s="194">
        <f t="shared" si="24"/>
        <v>1704.272469</v>
      </c>
      <c r="AN21" s="194">
        <f t="shared" si="24"/>
        <v>2349.683105</v>
      </c>
      <c r="AO21" s="194">
        <f t="shared" si="24"/>
        <v>2487.299337</v>
      </c>
      <c r="AP21" s="194">
        <f t="shared" si="24"/>
        <v>2039.763603</v>
      </c>
      <c r="AQ21" s="194">
        <f t="shared" si="24"/>
        <v>1451.91337</v>
      </c>
      <c r="AR21" s="194">
        <f t="shared" si="24"/>
        <v>1430.3579800000002</v>
      </c>
      <c r="AS21" s="194">
        <v>1409.21488</v>
      </c>
      <c r="AT21" s="194">
        <v>1651.286212</v>
      </c>
      <c r="AU21" s="194">
        <v>2234.648317</v>
      </c>
      <c r="AV21" s="194">
        <v>1442.020441</v>
      </c>
      <c r="AW21" s="304">
        <f>SUM(AK21:AV21)</f>
        <v>21664.17126</v>
      </c>
      <c r="AX21" s="225">
        <f>SUM(AK21:AR21)</f>
        <v>14927.00141</v>
      </c>
      <c r="AY21" s="194">
        <v>1517.721472</v>
      </c>
      <c r="AZ21" s="194">
        <v>1513.760124</v>
      </c>
      <c r="BA21" s="194">
        <v>1236.869778</v>
      </c>
      <c r="BB21" s="194">
        <v>1022.387811</v>
      </c>
      <c r="BC21" s="194">
        <v>1902.033028</v>
      </c>
      <c r="BD21" s="194">
        <v>1936.439069</v>
      </c>
      <c r="BE21" s="194">
        <v>2423.314821</v>
      </c>
      <c r="BF21" s="194">
        <v>3239.116024</v>
      </c>
      <c r="BG21" s="225">
        <f t="shared" si="21"/>
        <v>14791.642127</v>
      </c>
      <c r="BH21" s="336">
        <f t="shared" si="15"/>
        <v>-12.198582204187781</v>
      </c>
      <c r="BI21" s="175">
        <f t="shared" si="16"/>
        <v>-0.9068082683325852</v>
      </c>
      <c r="BJ21" s="176">
        <f t="shared" si="17"/>
        <v>100</v>
      </c>
      <c r="BK21" s="134"/>
      <c r="BL21" s="374"/>
      <c r="BM21" s="375"/>
    </row>
    <row r="22" spans="1:62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340"/>
      <c r="AX22" s="340"/>
      <c r="AY22" s="123"/>
      <c r="AZ22" s="123"/>
      <c r="BA22" s="123"/>
      <c r="BB22" s="123"/>
      <c r="BC22" s="123"/>
      <c r="BD22" s="123"/>
      <c r="BE22" s="123"/>
      <c r="BF22" s="123"/>
      <c r="BG22" s="123"/>
      <c r="BH22" s="118"/>
      <c r="BI22" s="141"/>
      <c r="BJ22" s="141">
        <f>+AW22/AW$21*100</f>
        <v>0</v>
      </c>
    </row>
    <row r="23" spans="1:62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17"/>
      <c r="BI23" s="122"/>
      <c r="BJ23" s="122"/>
    </row>
    <row r="24" spans="1:62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3">
        <v>2018</v>
      </c>
      <c r="G24" s="213">
        <v>2019</v>
      </c>
      <c r="H24" s="127">
        <v>2020</v>
      </c>
      <c r="I24" s="115" t="s">
        <v>136</v>
      </c>
      <c r="J24" s="115" t="s">
        <v>137</v>
      </c>
      <c r="K24" s="115" t="s">
        <v>138</v>
      </c>
      <c r="L24" s="115" t="s">
        <v>139</v>
      </c>
      <c r="M24" s="115" t="s">
        <v>140</v>
      </c>
      <c r="N24" s="115" t="s">
        <v>141</v>
      </c>
      <c r="O24" s="115" t="s">
        <v>142</v>
      </c>
      <c r="P24" s="115" t="s">
        <v>143</v>
      </c>
      <c r="Q24" s="115" t="s">
        <v>144</v>
      </c>
      <c r="R24" s="115" t="s">
        <v>145</v>
      </c>
      <c r="S24" s="115" t="s">
        <v>146</v>
      </c>
      <c r="T24" s="115" t="s">
        <v>147</v>
      </c>
      <c r="U24" s="223">
        <v>2020</v>
      </c>
      <c r="V24" s="223" t="s">
        <v>156</v>
      </c>
      <c r="W24" s="115" t="s">
        <v>124</v>
      </c>
      <c r="X24" s="115" t="s">
        <v>125</v>
      </c>
      <c r="Y24" s="115" t="s">
        <v>126</v>
      </c>
      <c r="Z24" s="115" t="s">
        <v>127</v>
      </c>
      <c r="AA24" s="115" t="s">
        <v>128</v>
      </c>
      <c r="AB24" s="115" t="s">
        <v>129</v>
      </c>
      <c r="AC24" s="115" t="s">
        <v>130</v>
      </c>
      <c r="AD24" s="115" t="s">
        <v>131</v>
      </c>
      <c r="AE24" s="115" t="s">
        <v>132</v>
      </c>
      <c r="AF24" s="115" t="s">
        <v>133</v>
      </c>
      <c r="AG24" s="115" t="s">
        <v>134</v>
      </c>
      <c r="AH24" s="115" t="s">
        <v>135</v>
      </c>
      <c r="AI24" s="223">
        <v>2021</v>
      </c>
      <c r="AJ24" s="223" t="s">
        <v>172</v>
      </c>
      <c r="AK24" s="115" t="s">
        <v>123</v>
      </c>
      <c r="AL24" s="115" t="s">
        <v>122</v>
      </c>
      <c r="AM24" s="115" t="s">
        <v>121</v>
      </c>
      <c r="AN24" s="115" t="s">
        <v>120</v>
      </c>
      <c r="AO24" s="115" t="s">
        <v>119</v>
      </c>
      <c r="AP24" s="115" t="s">
        <v>155</v>
      </c>
      <c r="AQ24" s="115" t="s">
        <v>118</v>
      </c>
      <c r="AR24" s="115" t="s">
        <v>117</v>
      </c>
      <c r="AS24" s="115" t="s">
        <v>149</v>
      </c>
      <c r="AT24" s="115" t="s">
        <v>154</v>
      </c>
      <c r="AU24" s="115" t="s">
        <v>152</v>
      </c>
      <c r="AV24" s="115" t="s">
        <v>153</v>
      </c>
      <c r="AW24" s="223">
        <v>2022</v>
      </c>
      <c r="AX24" s="223" t="s">
        <v>173</v>
      </c>
      <c r="AY24" s="115" t="s">
        <v>159</v>
      </c>
      <c r="AZ24" s="115" t="s">
        <v>160</v>
      </c>
      <c r="BA24" s="115" t="s">
        <v>161</v>
      </c>
      <c r="BB24" s="115" t="s">
        <v>162</v>
      </c>
      <c r="BC24" s="115" t="s">
        <v>163</v>
      </c>
      <c r="BD24" s="115" t="s">
        <v>164</v>
      </c>
      <c r="BE24" s="115" t="s">
        <v>167</v>
      </c>
      <c r="BF24" s="115" t="s">
        <v>169</v>
      </c>
      <c r="BG24" s="223" t="s">
        <v>171</v>
      </c>
      <c r="BH24" s="378" t="s">
        <v>157</v>
      </c>
      <c r="BI24" s="379" t="s">
        <v>158</v>
      </c>
      <c r="BJ24" s="188" t="s">
        <v>6</v>
      </c>
    </row>
    <row r="25" spans="1:70" ht="15.75">
      <c r="A25" s="5" t="s">
        <v>116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216" t="s">
        <v>17</v>
      </c>
      <c r="H25" s="186" t="s">
        <v>17</v>
      </c>
      <c r="I25" s="177" t="s">
        <v>17</v>
      </c>
      <c r="J25" s="177" t="s">
        <v>17</v>
      </c>
      <c r="K25" s="177" t="s">
        <v>17</v>
      </c>
      <c r="L25" s="177" t="s">
        <v>17</v>
      </c>
      <c r="M25" s="177" t="s">
        <v>17</v>
      </c>
      <c r="N25" s="177" t="s">
        <v>17</v>
      </c>
      <c r="O25" s="177" t="s">
        <v>17</v>
      </c>
      <c r="P25" s="177" t="s">
        <v>17</v>
      </c>
      <c r="Q25" s="177" t="s">
        <v>17</v>
      </c>
      <c r="R25" s="177" t="s">
        <v>17</v>
      </c>
      <c r="S25" s="177" t="s">
        <v>17</v>
      </c>
      <c r="T25" s="177" t="s">
        <v>17</v>
      </c>
      <c r="U25" s="226" t="s">
        <v>17</v>
      </c>
      <c r="V25" s="226" t="s">
        <v>17</v>
      </c>
      <c r="W25" s="177" t="s">
        <v>17</v>
      </c>
      <c r="X25" s="177" t="s">
        <v>17</v>
      </c>
      <c r="Y25" s="177" t="s">
        <v>17</v>
      </c>
      <c r="Z25" s="177" t="s">
        <v>17</v>
      </c>
      <c r="AA25" s="177" t="s">
        <v>17</v>
      </c>
      <c r="AB25" s="177" t="s">
        <v>17</v>
      </c>
      <c r="AC25" s="177" t="s">
        <v>17</v>
      </c>
      <c r="AD25" s="177" t="s">
        <v>17</v>
      </c>
      <c r="AE25" s="177" t="s">
        <v>17</v>
      </c>
      <c r="AF25" s="177" t="s">
        <v>17</v>
      </c>
      <c r="AG25" s="177" t="s">
        <v>17</v>
      </c>
      <c r="AH25" s="177" t="s">
        <v>17</v>
      </c>
      <c r="AI25" s="226" t="s">
        <v>17</v>
      </c>
      <c r="AJ25" s="226" t="s">
        <v>17</v>
      </c>
      <c r="AK25" s="177" t="s">
        <v>17</v>
      </c>
      <c r="AL25" s="177" t="s">
        <v>17</v>
      </c>
      <c r="AM25" s="177" t="s">
        <v>17</v>
      </c>
      <c r="AN25" s="177" t="s">
        <v>17</v>
      </c>
      <c r="AO25" s="177" t="s">
        <v>17</v>
      </c>
      <c r="AP25" s="177" t="s">
        <v>17</v>
      </c>
      <c r="AQ25" s="177" t="s">
        <v>17</v>
      </c>
      <c r="AR25" s="177" t="s">
        <v>17</v>
      </c>
      <c r="AS25" s="177" t="s">
        <v>17</v>
      </c>
      <c r="AT25" s="177" t="s">
        <v>17</v>
      </c>
      <c r="AU25" s="177" t="s">
        <v>17</v>
      </c>
      <c r="AV25" s="177" t="s">
        <v>17</v>
      </c>
      <c r="AW25" s="226" t="s">
        <v>17</v>
      </c>
      <c r="AX25" s="226" t="s">
        <v>17</v>
      </c>
      <c r="AY25" s="177" t="s">
        <v>17</v>
      </c>
      <c r="AZ25" s="177" t="s">
        <v>17</v>
      </c>
      <c r="BA25" s="177" t="s">
        <v>17</v>
      </c>
      <c r="BB25" s="177" t="s">
        <v>17</v>
      </c>
      <c r="BC25" s="177" t="s">
        <v>17</v>
      </c>
      <c r="BD25" s="177" t="s">
        <v>17</v>
      </c>
      <c r="BE25" s="177" t="s">
        <v>17</v>
      </c>
      <c r="BF25" s="177" t="s">
        <v>17</v>
      </c>
      <c r="BG25" s="226" t="s">
        <v>17</v>
      </c>
      <c r="BH25" s="142" t="s">
        <v>17</v>
      </c>
      <c r="BI25" s="142" t="s">
        <v>17</v>
      </c>
      <c r="BJ25" s="142" t="s">
        <v>17</v>
      </c>
      <c r="BM25"/>
      <c r="BR25" s="1"/>
    </row>
    <row r="26" spans="1:70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214">
        <v>2115.2169400000002</v>
      </c>
      <c r="H26" s="182">
        <v>1780.5468</v>
      </c>
      <c r="I26" s="191">
        <v>116.55954000000001</v>
      </c>
      <c r="J26" s="191">
        <v>123.31506000000003</v>
      </c>
      <c r="K26" s="191">
        <v>92.63408000000001</v>
      </c>
      <c r="L26" s="191">
        <v>18.78874</v>
      </c>
      <c r="M26" s="191">
        <v>80.37404999999998</v>
      </c>
      <c r="N26" s="191">
        <v>212.70761999999996</v>
      </c>
      <c r="O26" s="191">
        <v>212.32894</v>
      </c>
      <c r="P26" s="191">
        <v>213.05392</v>
      </c>
      <c r="Q26" s="191">
        <v>118.59023000000002</v>
      </c>
      <c r="R26" s="191">
        <v>126.38591999999998</v>
      </c>
      <c r="S26" s="191">
        <v>232.83534999999998</v>
      </c>
      <c r="T26" s="191">
        <v>232.97335</v>
      </c>
      <c r="U26" s="224">
        <f aca="true" t="shared" si="25" ref="U26:U36">SUM(I26:T26)</f>
        <v>1780.5467999999998</v>
      </c>
      <c r="V26" s="224">
        <f aca="true" t="shared" si="26" ref="V26:V36">SUM(I26:T26)</f>
        <v>1780.5467999999998</v>
      </c>
      <c r="W26" s="192">
        <v>286.34131999999994</v>
      </c>
      <c r="X26" s="192">
        <v>291.65354</v>
      </c>
      <c r="Y26" s="192">
        <v>280.9035</v>
      </c>
      <c r="Z26" s="192">
        <v>188.70209999999997</v>
      </c>
      <c r="AA26" s="192">
        <v>116.10629000000003</v>
      </c>
      <c r="AB26" s="192">
        <v>240.00656999999998</v>
      </c>
      <c r="AC26" s="192">
        <v>536.6361800000001</v>
      </c>
      <c r="AD26" s="192">
        <v>515.09307</v>
      </c>
      <c r="AE26" s="192">
        <v>821.964</v>
      </c>
      <c r="AF26" s="192">
        <v>506.3377300000001</v>
      </c>
      <c r="AG26" s="192">
        <v>565.0916100000001</v>
      </c>
      <c r="AH26" s="192">
        <v>398.11583</v>
      </c>
      <c r="AI26" s="227">
        <f aca="true" t="shared" si="27" ref="AI26:AI36">SUM(W26:AH26)</f>
        <v>4746.95174</v>
      </c>
      <c r="AJ26" s="227">
        <f>SUM(W26:AD26)</f>
        <v>2455.44257</v>
      </c>
      <c r="AK26" s="192">
        <v>441.90068999999994</v>
      </c>
      <c r="AL26" s="192">
        <v>424.01449999999994</v>
      </c>
      <c r="AM26" s="192">
        <v>463.439</v>
      </c>
      <c r="AN26" s="192">
        <v>454.8228199999999</v>
      </c>
      <c r="AO26" s="192">
        <v>305.68317</v>
      </c>
      <c r="AP26" s="192">
        <v>973.9722400000002</v>
      </c>
      <c r="AQ26" s="192">
        <v>731.1397999999998</v>
      </c>
      <c r="AR26" s="192">
        <v>482.18405</v>
      </c>
      <c r="AS26" s="192">
        <v>375.57033000000007</v>
      </c>
      <c r="AT26" s="192">
        <v>288.42037</v>
      </c>
      <c r="AU26" s="192">
        <v>295.19425</v>
      </c>
      <c r="AV26" s="192">
        <v>250.08723999999998</v>
      </c>
      <c r="AW26" s="305">
        <f>SUM(AK26:AV26)</f>
        <v>5486.42846</v>
      </c>
      <c r="AX26" s="224">
        <f>SUM(AK26:AR26)</f>
        <v>4277.1562699999995</v>
      </c>
      <c r="AY26" s="192">
        <v>217.49586999999997</v>
      </c>
      <c r="AZ26" s="192">
        <v>267.19605</v>
      </c>
      <c r="BA26" s="192">
        <v>373.00383000000005</v>
      </c>
      <c r="BB26" s="192">
        <v>383.27735</v>
      </c>
      <c r="BC26" s="192">
        <v>504.7493200000001</v>
      </c>
      <c r="BD26" s="192">
        <v>311.3162500000001</v>
      </c>
      <c r="BE26" s="192">
        <v>210.89214</v>
      </c>
      <c r="BF26" s="192">
        <v>281.76951499999996</v>
      </c>
      <c r="BG26" s="224">
        <f>SUM(AY26:BF26)</f>
        <v>2549.7003250000002</v>
      </c>
      <c r="BH26" s="335">
        <f aca="true" t="shared" si="28" ref="BH26:BH36">+(BG26-AJ26)/AJ26*100</f>
        <v>3.8387277369716726</v>
      </c>
      <c r="BI26" s="173">
        <f>+(BG26-AX26)/AX26*100</f>
        <v>-40.387954892281726</v>
      </c>
      <c r="BJ26" s="174">
        <f>+BG26/BG$36*100</f>
        <v>16.237321694725928</v>
      </c>
      <c r="BM26"/>
      <c r="BN26" s="333"/>
      <c r="BQ26" s="1"/>
      <c r="BR26" s="1"/>
    </row>
    <row r="27" spans="1:70" ht="15.75">
      <c r="A27" s="5" t="s">
        <v>112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214">
        <v>229.16116</v>
      </c>
      <c r="H27" s="182">
        <v>99.34371</v>
      </c>
      <c r="I27" s="191">
        <v>22.27761</v>
      </c>
      <c r="J27" s="191">
        <v>0.018</v>
      </c>
      <c r="K27" s="191">
        <v>3.61805</v>
      </c>
      <c r="L27" s="191">
        <v>4.6158</v>
      </c>
      <c r="M27" s="191">
        <v>6.56129</v>
      </c>
      <c r="N27" s="191">
        <v>15.19907</v>
      </c>
      <c r="O27" s="191">
        <v>4.82784</v>
      </c>
      <c r="P27" s="191">
        <v>6.5646</v>
      </c>
      <c r="Q27" s="191">
        <v>0.68701</v>
      </c>
      <c r="R27" s="191">
        <v>1.05703</v>
      </c>
      <c r="S27" s="191">
        <v>10.77246</v>
      </c>
      <c r="T27" s="191">
        <v>23.144949999999998</v>
      </c>
      <c r="U27" s="224">
        <f t="shared" si="25"/>
        <v>99.34370999999999</v>
      </c>
      <c r="V27" s="224">
        <f t="shared" si="26"/>
        <v>99.34370999999999</v>
      </c>
      <c r="W27" s="192">
        <v>32.80968</v>
      </c>
      <c r="X27" s="192">
        <v>9.50141</v>
      </c>
      <c r="Y27" s="192">
        <v>20.00583</v>
      </c>
      <c r="Z27" s="192">
        <v>25.3335</v>
      </c>
      <c r="AA27" s="192">
        <v>10.59777</v>
      </c>
      <c r="AB27" s="192">
        <v>18.07507</v>
      </c>
      <c r="AC27" s="192">
        <v>7.693020000000001</v>
      </c>
      <c r="AD27" s="192">
        <v>7.69393</v>
      </c>
      <c r="AE27" s="192">
        <v>10.04383</v>
      </c>
      <c r="AF27" s="192">
        <v>0.6001000000000001</v>
      </c>
      <c r="AG27" s="192">
        <v>28.41032</v>
      </c>
      <c r="AH27" s="192">
        <v>25.473799999999997</v>
      </c>
      <c r="AI27" s="227">
        <f t="shared" si="27"/>
        <v>196.23825999999997</v>
      </c>
      <c r="AJ27" s="227">
        <f aca="true" t="shared" si="29" ref="AJ27:AJ36">SUM(W27:AD27)</f>
        <v>131.71021</v>
      </c>
      <c r="AK27" s="192">
        <v>17.090549999999997</v>
      </c>
      <c r="AL27" s="192">
        <v>2.9064</v>
      </c>
      <c r="AM27" s="192">
        <v>9.90814</v>
      </c>
      <c r="AN27" s="192">
        <v>8.554170000000001</v>
      </c>
      <c r="AO27" s="192">
        <v>8.11454</v>
      </c>
      <c r="AP27" s="192">
        <v>10.853919999999999</v>
      </c>
      <c r="AQ27" s="192">
        <v>3.7841199999999997</v>
      </c>
      <c r="AR27" s="192">
        <v>4.50008</v>
      </c>
      <c r="AS27" s="192">
        <v>0.141</v>
      </c>
      <c r="AT27" s="192">
        <v>0</v>
      </c>
      <c r="AU27" s="192">
        <v>26.615419999999997</v>
      </c>
      <c r="AV27" s="192">
        <v>21.449250000000003</v>
      </c>
      <c r="AW27" s="305">
        <f aca="true" t="shared" si="30" ref="AW27:AW35">SUM(AK27:AV27)</f>
        <v>113.91759</v>
      </c>
      <c r="AX27" s="224">
        <f aca="true" t="shared" si="31" ref="AX27:AX36">SUM(AK27:AR27)</f>
        <v>65.71191999999999</v>
      </c>
      <c r="AY27" s="192">
        <v>12.658600000000002</v>
      </c>
      <c r="AZ27" s="192">
        <v>1.59971</v>
      </c>
      <c r="BA27" s="192">
        <v>17.68427</v>
      </c>
      <c r="BB27" s="192">
        <v>17.032120000000003</v>
      </c>
      <c r="BC27" s="192">
        <v>9.28808</v>
      </c>
      <c r="BD27" s="192">
        <v>6.05811</v>
      </c>
      <c r="BE27" s="192">
        <v>5.2594899999999996</v>
      </c>
      <c r="BF27" s="192">
        <v>3.69361</v>
      </c>
      <c r="BG27" s="224">
        <f aca="true" t="shared" si="32" ref="BG27:BG36">SUM(AY27:BF27)</f>
        <v>73.27399000000001</v>
      </c>
      <c r="BH27" s="335">
        <f t="shared" si="28"/>
        <v>-44.367266592316554</v>
      </c>
      <c r="BI27" s="173">
        <f aca="true" t="shared" si="33" ref="BI27:BI36">+(BG27-AX27)/AX27*100</f>
        <v>11.507912110922982</v>
      </c>
      <c r="BJ27" s="174">
        <f aca="true" t="shared" si="34" ref="BJ27:BJ36">+BG27/BG$36*100</f>
        <v>0.46663262181061643</v>
      </c>
      <c r="BM27"/>
      <c r="BN27" s="333"/>
      <c r="BQ27" s="1"/>
      <c r="BR27" s="1"/>
    </row>
    <row r="28" spans="1:70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214">
        <v>1817.88852</v>
      </c>
      <c r="H28" s="182">
        <v>1360.50044</v>
      </c>
      <c r="I28" s="191">
        <v>153.71721</v>
      </c>
      <c r="J28" s="191">
        <v>122.75998999999999</v>
      </c>
      <c r="K28" s="191">
        <v>111.46534</v>
      </c>
      <c r="L28" s="191">
        <v>42.547880000000006</v>
      </c>
      <c r="M28" s="191">
        <v>82.43755999999999</v>
      </c>
      <c r="N28" s="191">
        <v>140.9445</v>
      </c>
      <c r="O28" s="191">
        <v>101.47709</v>
      </c>
      <c r="P28" s="191">
        <v>59.695859999999996</v>
      </c>
      <c r="Q28" s="191">
        <v>146.25782</v>
      </c>
      <c r="R28" s="191">
        <v>136.98918</v>
      </c>
      <c r="S28" s="191">
        <v>142.22067</v>
      </c>
      <c r="T28" s="191">
        <v>119.98734000000002</v>
      </c>
      <c r="U28" s="224">
        <f t="shared" si="25"/>
        <v>1360.5004399999998</v>
      </c>
      <c r="V28" s="224">
        <f t="shared" si="26"/>
        <v>1360.5004399999998</v>
      </c>
      <c r="W28" s="192">
        <v>184.42882</v>
      </c>
      <c r="X28" s="192">
        <v>124.24641000000001</v>
      </c>
      <c r="Y28" s="192">
        <v>146.78822</v>
      </c>
      <c r="Z28" s="192">
        <v>157.54318000000004</v>
      </c>
      <c r="AA28" s="192">
        <v>151.04530999999997</v>
      </c>
      <c r="AB28" s="192">
        <v>129.53879000000003</v>
      </c>
      <c r="AC28" s="192">
        <v>178.39846999999997</v>
      </c>
      <c r="AD28" s="192">
        <v>73.51859999999999</v>
      </c>
      <c r="AE28" s="192">
        <v>88.13051000000002</v>
      </c>
      <c r="AF28" s="192">
        <v>98.50509</v>
      </c>
      <c r="AG28" s="192">
        <v>182.88201000000004</v>
      </c>
      <c r="AH28" s="192">
        <v>147.34419</v>
      </c>
      <c r="AI28" s="227">
        <f t="shared" si="27"/>
        <v>1662.3696</v>
      </c>
      <c r="AJ28" s="227">
        <f t="shared" si="29"/>
        <v>1145.5077999999999</v>
      </c>
      <c r="AK28" s="192">
        <v>115.79457</v>
      </c>
      <c r="AL28" s="192">
        <v>100.76194</v>
      </c>
      <c r="AM28" s="192">
        <v>149.02059</v>
      </c>
      <c r="AN28" s="192">
        <v>198.23685999999998</v>
      </c>
      <c r="AO28" s="192">
        <v>148.5805</v>
      </c>
      <c r="AP28" s="192">
        <v>145.93635000000003</v>
      </c>
      <c r="AQ28" s="192">
        <v>115.08419</v>
      </c>
      <c r="AR28" s="192">
        <v>147.24353000000002</v>
      </c>
      <c r="AS28" s="192">
        <v>146.83262</v>
      </c>
      <c r="AT28" s="192">
        <v>215.46138</v>
      </c>
      <c r="AU28" s="192">
        <v>166.47983000000002</v>
      </c>
      <c r="AV28" s="192">
        <v>200.02845000000002</v>
      </c>
      <c r="AW28" s="305">
        <f t="shared" si="30"/>
        <v>1849.46081</v>
      </c>
      <c r="AX28" s="224">
        <f t="shared" si="31"/>
        <v>1120.6585300000002</v>
      </c>
      <c r="AY28" s="192">
        <v>116.95006</v>
      </c>
      <c r="AZ28" s="192">
        <v>162.58495000000002</v>
      </c>
      <c r="BA28" s="192">
        <v>153.74218</v>
      </c>
      <c r="BB28" s="192">
        <v>177.86265</v>
      </c>
      <c r="BC28" s="192">
        <v>134.83332000000001</v>
      </c>
      <c r="BD28" s="192">
        <v>144.00061000000002</v>
      </c>
      <c r="BE28" s="192">
        <v>109.24588</v>
      </c>
      <c r="BF28" s="192">
        <v>92.27761</v>
      </c>
      <c r="BG28" s="224">
        <f t="shared" si="32"/>
        <v>1091.49726</v>
      </c>
      <c r="BH28" s="335">
        <f t="shared" si="28"/>
        <v>-4.714986663556527</v>
      </c>
      <c r="BI28" s="173">
        <f t="shared" si="33"/>
        <v>-2.6021548240925854</v>
      </c>
      <c r="BJ28" s="174">
        <f t="shared" si="34"/>
        <v>6.951009875849589</v>
      </c>
      <c r="BM28"/>
      <c r="BN28" s="333"/>
      <c r="BQ28" s="1"/>
      <c r="BR28" s="1"/>
    </row>
    <row r="29" spans="1:70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214">
        <v>502.723</v>
      </c>
      <c r="H29" s="182">
        <v>326.32905</v>
      </c>
      <c r="I29" s="191">
        <v>19.427199999999996</v>
      </c>
      <c r="J29" s="191">
        <v>29.6418</v>
      </c>
      <c r="K29" s="191">
        <v>9.9076</v>
      </c>
      <c r="L29" s="191">
        <v>1.0899</v>
      </c>
      <c r="M29" s="191">
        <v>16.29682</v>
      </c>
      <c r="N29" s="191">
        <v>40.0916</v>
      </c>
      <c r="O29" s="191">
        <v>46.456520000000005</v>
      </c>
      <c r="P29" s="191">
        <v>48.27936999999999</v>
      </c>
      <c r="Q29" s="191">
        <v>23.28715</v>
      </c>
      <c r="R29" s="191">
        <v>43.93145</v>
      </c>
      <c r="S29" s="191">
        <v>27.48909</v>
      </c>
      <c r="T29" s="191">
        <v>20.43055</v>
      </c>
      <c r="U29" s="224">
        <f t="shared" si="25"/>
        <v>326.32904999999994</v>
      </c>
      <c r="V29" s="224">
        <f t="shared" si="26"/>
        <v>326.32904999999994</v>
      </c>
      <c r="W29" s="192">
        <v>6.943</v>
      </c>
      <c r="X29" s="192">
        <v>15.810919999999998</v>
      </c>
      <c r="Y29" s="192">
        <v>9.20265</v>
      </c>
      <c r="Z29" s="192">
        <v>8.429649999999999</v>
      </c>
      <c r="AA29" s="192">
        <v>14.941840000000001</v>
      </c>
      <c r="AB29" s="192">
        <v>3.6075</v>
      </c>
      <c r="AC29" s="192">
        <v>29.08632</v>
      </c>
      <c r="AD29" s="192">
        <v>46.91649999999999</v>
      </c>
      <c r="AE29" s="192">
        <v>49.83670000000001</v>
      </c>
      <c r="AF29" s="192">
        <v>52.06751</v>
      </c>
      <c r="AG29" s="192">
        <v>47.53275</v>
      </c>
      <c r="AH29" s="192">
        <v>51.31031000000001</v>
      </c>
      <c r="AI29" s="227">
        <f t="shared" si="27"/>
        <v>335.68565</v>
      </c>
      <c r="AJ29" s="227">
        <f t="shared" si="29"/>
        <v>134.93838</v>
      </c>
      <c r="AK29" s="192">
        <v>18.1902</v>
      </c>
      <c r="AL29" s="192">
        <v>25.204950000000004</v>
      </c>
      <c r="AM29" s="192">
        <v>23.731250000000003</v>
      </c>
      <c r="AN29" s="192">
        <v>35.75954</v>
      </c>
      <c r="AO29" s="192">
        <v>9.85855</v>
      </c>
      <c r="AP29" s="192">
        <v>76.8163</v>
      </c>
      <c r="AQ29" s="192">
        <v>16.45394</v>
      </c>
      <c r="AR29" s="192">
        <v>26.724179999999997</v>
      </c>
      <c r="AS29" s="192">
        <v>30.391200000000005</v>
      </c>
      <c r="AT29" s="192">
        <v>25.43283</v>
      </c>
      <c r="AU29" s="192">
        <v>92.69433000000001</v>
      </c>
      <c r="AV29" s="192">
        <v>36.312059999999995</v>
      </c>
      <c r="AW29" s="305">
        <f t="shared" si="30"/>
        <v>417.56933000000004</v>
      </c>
      <c r="AX29" s="224">
        <f t="shared" si="31"/>
        <v>232.73890999999998</v>
      </c>
      <c r="AY29" s="192">
        <v>10.915149999999997</v>
      </c>
      <c r="AZ29" s="192">
        <v>14.56653</v>
      </c>
      <c r="BA29" s="192">
        <v>36.78015</v>
      </c>
      <c r="BB29" s="192">
        <v>27.650659999999995</v>
      </c>
      <c r="BC29" s="192">
        <v>68.9385</v>
      </c>
      <c r="BD29" s="192">
        <v>49.465450000000004</v>
      </c>
      <c r="BE29" s="192">
        <v>43.369930000000004</v>
      </c>
      <c r="BF29" s="192">
        <v>16.17975</v>
      </c>
      <c r="BG29" s="224">
        <f t="shared" si="32"/>
        <v>267.86612</v>
      </c>
      <c r="BH29" s="335">
        <f t="shared" si="28"/>
        <v>98.509956915149</v>
      </c>
      <c r="BI29" s="173">
        <f t="shared" si="33"/>
        <v>15.09296833950114</v>
      </c>
      <c r="BJ29" s="174">
        <f>+BG29/BG$36*100</f>
        <v>1.7058586528430781</v>
      </c>
      <c r="BM29"/>
      <c r="BN29" s="333"/>
      <c r="BQ29" s="1"/>
      <c r="BR29" s="1"/>
    </row>
    <row r="30" spans="1:70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214">
        <v>2590.0320799999995</v>
      </c>
      <c r="H30" s="182">
        <v>1476.5406300000002</v>
      </c>
      <c r="I30" s="191">
        <v>201.89207</v>
      </c>
      <c r="J30" s="191">
        <v>252.25900000000004</v>
      </c>
      <c r="K30" s="191">
        <v>100.89592999999999</v>
      </c>
      <c r="L30" s="191">
        <v>63.72129</v>
      </c>
      <c r="M30" s="191">
        <v>63.407149999999994</v>
      </c>
      <c r="N30" s="191">
        <v>125.47513</v>
      </c>
      <c r="O30" s="191">
        <v>114.46260000000001</v>
      </c>
      <c r="P30" s="191">
        <v>104.69248999999999</v>
      </c>
      <c r="Q30" s="191">
        <v>122.66558</v>
      </c>
      <c r="R30" s="191">
        <v>79.34373</v>
      </c>
      <c r="S30" s="191">
        <v>101.39713</v>
      </c>
      <c r="T30" s="191">
        <v>146.32853</v>
      </c>
      <c r="U30" s="224">
        <f t="shared" si="25"/>
        <v>1476.5406300000002</v>
      </c>
      <c r="V30" s="224">
        <f t="shared" si="26"/>
        <v>1476.5406300000002</v>
      </c>
      <c r="W30" s="192">
        <v>161.82944999999998</v>
      </c>
      <c r="X30" s="192">
        <v>195.40333</v>
      </c>
      <c r="Y30" s="192">
        <v>151.49996999999996</v>
      </c>
      <c r="Z30" s="192">
        <v>69.04513</v>
      </c>
      <c r="AA30" s="192">
        <v>132.21716</v>
      </c>
      <c r="AB30" s="192">
        <v>68.882</v>
      </c>
      <c r="AC30" s="192">
        <v>322.33340000000004</v>
      </c>
      <c r="AD30" s="192">
        <v>172.25478999999999</v>
      </c>
      <c r="AE30" s="192">
        <v>128.71283</v>
      </c>
      <c r="AF30" s="192">
        <v>197.26307</v>
      </c>
      <c r="AG30" s="192">
        <v>305.81476000000004</v>
      </c>
      <c r="AH30" s="192">
        <v>262.41369</v>
      </c>
      <c r="AI30" s="227">
        <f t="shared" si="27"/>
        <v>2167.6695799999998</v>
      </c>
      <c r="AJ30" s="227">
        <f t="shared" si="29"/>
        <v>1273.46523</v>
      </c>
      <c r="AK30" s="192">
        <v>134.87606</v>
      </c>
      <c r="AL30" s="192">
        <v>230.11674</v>
      </c>
      <c r="AM30" s="192">
        <v>182.0554</v>
      </c>
      <c r="AN30" s="192">
        <v>83.69696</v>
      </c>
      <c r="AO30" s="192">
        <v>120.62176</v>
      </c>
      <c r="AP30" s="192">
        <v>172.99187000000003</v>
      </c>
      <c r="AQ30" s="192">
        <v>178.25809</v>
      </c>
      <c r="AR30" s="192">
        <v>124.61574</v>
      </c>
      <c r="AS30" s="192">
        <v>81.48240000000001</v>
      </c>
      <c r="AT30" s="192">
        <v>206.64885</v>
      </c>
      <c r="AU30" s="192">
        <v>334.46819999999997</v>
      </c>
      <c r="AV30" s="192">
        <v>238.02667</v>
      </c>
      <c r="AW30" s="305">
        <f t="shared" si="30"/>
        <v>2087.85874</v>
      </c>
      <c r="AX30" s="224">
        <f t="shared" si="31"/>
        <v>1227.23262</v>
      </c>
      <c r="AY30" s="192">
        <v>261.36782999999997</v>
      </c>
      <c r="AZ30" s="192">
        <v>433.03548000000006</v>
      </c>
      <c r="BA30" s="192">
        <v>283.77275999999995</v>
      </c>
      <c r="BB30" s="192">
        <v>187.96859</v>
      </c>
      <c r="BC30" s="192">
        <v>222.96166</v>
      </c>
      <c r="BD30" s="192">
        <v>154.74220000000003</v>
      </c>
      <c r="BE30" s="192">
        <v>160.49415</v>
      </c>
      <c r="BF30" s="192">
        <v>235.33913</v>
      </c>
      <c r="BG30" s="224">
        <f t="shared" si="32"/>
        <v>1939.6818</v>
      </c>
      <c r="BH30" s="335">
        <f t="shared" si="28"/>
        <v>52.315254025427926</v>
      </c>
      <c r="BI30" s="173">
        <f t="shared" si="33"/>
        <v>58.05331184889789</v>
      </c>
      <c r="BJ30" s="174">
        <f>+BG30/BG$36*100</f>
        <v>12.352525143128355</v>
      </c>
      <c r="BM30"/>
      <c r="BN30" s="333"/>
      <c r="BQ30" s="1"/>
      <c r="BR30" s="1"/>
    </row>
    <row r="31" spans="1:70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214">
        <v>90.87835000000001</v>
      </c>
      <c r="H31" s="182">
        <v>55.454130000000006</v>
      </c>
      <c r="I31" s="191">
        <v>7.748</v>
      </c>
      <c r="J31" s="191">
        <v>4.089</v>
      </c>
      <c r="K31" s="191">
        <v>4.0585</v>
      </c>
      <c r="L31" s="191">
        <v>0</v>
      </c>
      <c r="M31" s="191">
        <v>2.157</v>
      </c>
      <c r="N31" s="191">
        <v>6.1152</v>
      </c>
      <c r="O31" s="191">
        <v>6.4505</v>
      </c>
      <c r="P31" s="191">
        <v>4.2638</v>
      </c>
      <c r="Q31" s="191">
        <v>3.26933</v>
      </c>
      <c r="R31" s="191">
        <v>5.547</v>
      </c>
      <c r="S31" s="191">
        <v>3.045</v>
      </c>
      <c r="T31" s="191">
        <v>8.710799999999999</v>
      </c>
      <c r="U31" s="224">
        <f t="shared" si="25"/>
        <v>55.45413</v>
      </c>
      <c r="V31" s="224">
        <f t="shared" si="26"/>
        <v>55.45413</v>
      </c>
      <c r="W31" s="192">
        <v>4.725</v>
      </c>
      <c r="X31" s="192">
        <v>5.15385</v>
      </c>
      <c r="Y31" s="192">
        <v>11.086450000000001</v>
      </c>
      <c r="Z31" s="192">
        <v>9.33675</v>
      </c>
      <c r="AA31" s="192">
        <v>4.6938</v>
      </c>
      <c r="AB31" s="192">
        <v>0.801</v>
      </c>
      <c r="AC31" s="192">
        <v>16.62</v>
      </c>
      <c r="AD31" s="192">
        <v>5.9395500000000006</v>
      </c>
      <c r="AE31" s="192">
        <v>0.49985</v>
      </c>
      <c r="AF31" s="192">
        <v>6.678</v>
      </c>
      <c r="AG31" s="192">
        <v>29.795550000000002</v>
      </c>
      <c r="AH31" s="192">
        <v>0</v>
      </c>
      <c r="AI31" s="227">
        <f t="shared" si="27"/>
        <v>95.32980000000002</v>
      </c>
      <c r="AJ31" s="227">
        <f t="shared" si="29"/>
        <v>58.35640000000001</v>
      </c>
      <c r="AK31" s="192">
        <v>0</v>
      </c>
      <c r="AL31" s="192">
        <v>4.723199999999999</v>
      </c>
      <c r="AM31" s="192">
        <v>8.087900000000001</v>
      </c>
      <c r="AN31" s="192">
        <v>14.9011</v>
      </c>
      <c r="AO31" s="192">
        <v>1.63</v>
      </c>
      <c r="AP31" s="192">
        <v>11.7651</v>
      </c>
      <c r="AQ31" s="192">
        <v>3.2165</v>
      </c>
      <c r="AR31" s="192">
        <v>3.84</v>
      </c>
      <c r="AS31" s="192">
        <v>4.383</v>
      </c>
      <c r="AT31" s="192">
        <v>8.15526</v>
      </c>
      <c r="AU31" s="192">
        <v>13.3318</v>
      </c>
      <c r="AV31" s="192">
        <v>5.171600000000001</v>
      </c>
      <c r="AW31" s="305">
        <f t="shared" si="30"/>
        <v>79.20545999999999</v>
      </c>
      <c r="AX31" s="224">
        <f t="shared" si="31"/>
        <v>48.163799999999995</v>
      </c>
      <c r="AY31" s="192">
        <v>4.5646</v>
      </c>
      <c r="AZ31" s="192">
        <v>5.6353</v>
      </c>
      <c r="BA31" s="192">
        <v>11.8491</v>
      </c>
      <c r="BB31" s="192">
        <v>6.1825</v>
      </c>
      <c r="BC31" s="192">
        <v>12.332500000000001</v>
      </c>
      <c r="BD31" s="192">
        <v>7.473649999999999</v>
      </c>
      <c r="BE31" s="192">
        <v>8.78111</v>
      </c>
      <c r="BF31" s="192">
        <v>8.7585</v>
      </c>
      <c r="BG31" s="224">
        <f t="shared" si="32"/>
        <v>65.57726</v>
      </c>
      <c r="BH31" s="335">
        <f t="shared" si="28"/>
        <v>12.373724218766043</v>
      </c>
      <c r="BI31" s="173">
        <f t="shared" si="33"/>
        <v>36.154663876189176</v>
      </c>
      <c r="BJ31" s="174">
        <f t="shared" si="34"/>
        <v>0.4176173395901665</v>
      </c>
      <c r="BM31"/>
      <c r="BN31" s="333"/>
      <c r="BQ31" s="1"/>
      <c r="BR31" s="1"/>
    </row>
    <row r="32" spans="1:70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214">
        <v>3.5339</v>
      </c>
      <c r="H32" s="182">
        <v>2.1271</v>
      </c>
      <c r="I32" s="191">
        <v>0.195</v>
      </c>
      <c r="J32" s="191">
        <v>0.046</v>
      </c>
      <c r="K32" s="191">
        <v>0.144</v>
      </c>
      <c r="L32" s="191">
        <v>0.056</v>
      </c>
      <c r="M32" s="191">
        <v>0.02641</v>
      </c>
      <c r="N32" s="191">
        <v>0.30038</v>
      </c>
      <c r="O32" s="191">
        <v>0.21737</v>
      </c>
      <c r="P32" s="191">
        <v>0.22869</v>
      </c>
      <c r="Q32" s="191">
        <v>0.224</v>
      </c>
      <c r="R32" s="191">
        <v>0.11685</v>
      </c>
      <c r="S32" s="191">
        <v>0</v>
      </c>
      <c r="T32" s="191">
        <v>0.5724</v>
      </c>
      <c r="U32" s="224">
        <f t="shared" si="25"/>
        <v>2.1271</v>
      </c>
      <c r="V32" s="224">
        <f t="shared" si="26"/>
        <v>2.1271</v>
      </c>
      <c r="W32" s="192">
        <v>0</v>
      </c>
      <c r="X32" s="192">
        <v>0.0063</v>
      </c>
      <c r="Y32" s="192">
        <v>0.498</v>
      </c>
      <c r="Z32" s="192">
        <v>0.80392</v>
      </c>
      <c r="AA32" s="192">
        <v>0.145</v>
      </c>
      <c r="AB32" s="192">
        <v>0.12381</v>
      </c>
      <c r="AC32" s="192">
        <v>0.64407</v>
      </c>
      <c r="AD32" s="192">
        <v>0.07490999999999999</v>
      </c>
      <c r="AE32" s="192">
        <v>0.2843</v>
      </c>
      <c r="AF32" s="192">
        <v>0.11903</v>
      </c>
      <c r="AG32" s="192">
        <v>1.0473</v>
      </c>
      <c r="AH32" s="192">
        <v>0.23186</v>
      </c>
      <c r="AI32" s="227">
        <f t="shared" si="27"/>
        <v>3.9785</v>
      </c>
      <c r="AJ32" s="227">
        <f t="shared" si="29"/>
        <v>2.29601</v>
      </c>
      <c r="AK32" s="192">
        <v>0.043</v>
      </c>
      <c r="AL32" s="192">
        <v>0.09</v>
      </c>
      <c r="AM32" s="192">
        <v>0.8383999999999999</v>
      </c>
      <c r="AN32" s="192">
        <v>0.057</v>
      </c>
      <c r="AO32" s="192">
        <v>0.099</v>
      </c>
      <c r="AP32" s="192">
        <v>0.9349</v>
      </c>
      <c r="AQ32" s="192">
        <v>0.10614</v>
      </c>
      <c r="AR32" s="192">
        <v>0.5846699999999999</v>
      </c>
      <c r="AS32" s="192">
        <v>1.5428</v>
      </c>
      <c r="AT32" s="192">
        <v>0.209</v>
      </c>
      <c r="AU32" s="192">
        <v>2.3813</v>
      </c>
      <c r="AV32" s="192">
        <v>0.164</v>
      </c>
      <c r="AW32" s="305">
        <f t="shared" si="30"/>
        <v>7.05021</v>
      </c>
      <c r="AX32" s="224">
        <f t="shared" si="31"/>
        <v>2.75311</v>
      </c>
      <c r="AY32" s="192">
        <v>0.0365</v>
      </c>
      <c r="AZ32" s="192">
        <v>0.4393</v>
      </c>
      <c r="BA32" s="192">
        <v>0.193</v>
      </c>
      <c r="BB32" s="192">
        <v>1.7937</v>
      </c>
      <c r="BC32" s="192">
        <v>0.54713</v>
      </c>
      <c r="BD32" s="192">
        <v>1.00655</v>
      </c>
      <c r="BE32" s="192">
        <v>0.05174</v>
      </c>
      <c r="BF32" s="192">
        <v>0.52066</v>
      </c>
      <c r="BG32" s="224">
        <f t="shared" si="32"/>
        <v>4.58858</v>
      </c>
      <c r="BH32" s="335">
        <f t="shared" si="28"/>
        <v>99.85017486857637</v>
      </c>
      <c r="BI32" s="173">
        <f t="shared" si="33"/>
        <v>66.66896709539395</v>
      </c>
      <c r="BJ32" s="174">
        <f t="shared" si="34"/>
        <v>0.029221571198562522</v>
      </c>
      <c r="BM32"/>
      <c r="BN32" s="333"/>
      <c r="BQ32" s="1"/>
      <c r="BR32" s="1"/>
    </row>
    <row r="33" spans="1:70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214">
        <v>275.11556</v>
      </c>
      <c r="H33" s="182">
        <v>220.5886</v>
      </c>
      <c r="I33" s="191">
        <v>0.349</v>
      </c>
      <c r="J33" s="191">
        <v>58.298</v>
      </c>
      <c r="K33" s="191">
        <v>18.91</v>
      </c>
      <c r="L33" s="191">
        <v>0</v>
      </c>
      <c r="M33" s="191">
        <v>0</v>
      </c>
      <c r="N33" s="191">
        <v>22.1</v>
      </c>
      <c r="O33" s="191">
        <v>33.785</v>
      </c>
      <c r="P33" s="191">
        <v>19.949</v>
      </c>
      <c r="Q33" s="191">
        <v>7.170599999999999</v>
      </c>
      <c r="R33" s="191">
        <v>16.67</v>
      </c>
      <c r="S33" s="191">
        <v>30.607</v>
      </c>
      <c r="T33" s="191">
        <v>12.75</v>
      </c>
      <c r="U33" s="224">
        <f t="shared" si="25"/>
        <v>220.5886</v>
      </c>
      <c r="V33" s="224">
        <f t="shared" si="26"/>
        <v>220.5886</v>
      </c>
      <c r="W33" s="192">
        <v>15.37041</v>
      </c>
      <c r="X33" s="192">
        <v>61.746300000000005</v>
      </c>
      <c r="Y33" s="192">
        <v>41.809</v>
      </c>
      <c r="Z33" s="192">
        <v>11.916</v>
      </c>
      <c r="AA33" s="192">
        <v>1.65</v>
      </c>
      <c r="AB33" s="192">
        <v>27.55238</v>
      </c>
      <c r="AC33" s="192">
        <v>0.1095</v>
      </c>
      <c r="AD33" s="192">
        <v>15.209200000000001</v>
      </c>
      <c r="AE33" s="192">
        <v>38.0846</v>
      </c>
      <c r="AF33" s="192">
        <v>9.446</v>
      </c>
      <c r="AG33" s="192">
        <v>36.816</v>
      </c>
      <c r="AH33" s="192">
        <v>46.277300000000004</v>
      </c>
      <c r="AI33" s="227">
        <f t="shared" si="27"/>
        <v>305.98669</v>
      </c>
      <c r="AJ33" s="227">
        <f t="shared" si="29"/>
        <v>175.36279000000002</v>
      </c>
      <c r="AK33" s="192">
        <v>15.042</v>
      </c>
      <c r="AL33" s="192">
        <v>32.591680000000004</v>
      </c>
      <c r="AM33" s="192">
        <v>13.73425</v>
      </c>
      <c r="AN33" s="192">
        <v>38.81226</v>
      </c>
      <c r="AO33" s="192">
        <v>28.32354</v>
      </c>
      <c r="AP33" s="192">
        <v>16.789930000000002</v>
      </c>
      <c r="AQ33" s="192">
        <v>13.578</v>
      </c>
      <c r="AR33" s="192">
        <v>20.52156</v>
      </c>
      <c r="AS33" s="192">
        <v>40.8902</v>
      </c>
      <c r="AT33" s="192">
        <v>10.704</v>
      </c>
      <c r="AU33" s="192">
        <v>20.3964</v>
      </c>
      <c r="AV33" s="192">
        <v>19.732</v>
      </c>
      <c r="AW33" s="305">
        <f t="shared" si="30"/>
        <v>271.11582</v>
      </c>
      <c r="AX33" s="224">
        <f t="shared" si="31"/>
        <v>179.39322</v>
      </c>
      <c r="AY33" s="192">
        <v>28.316</v>
      </c>
      <c r="AZ33" s="192">
        <v>7.824</v>
      </c>
      <c r="BA33" s="192">
        <v>38.75862</v>
      </c>
      <c r="BB33" s="192">
        <v>32.404</v>
      </c>
      <c r="BC33" s="192">
        <v>9.70489</v>
      </c>
      <c r="BD33" s="192">
        <v>26.15206</v>
      </c>
      <c r="BE33" s="192">
        <v>36.0372</v>
      </c>
      <c r="BF33" s="192">
        <v>0</v>
      </c>
      <c r="BG33" s="224">
        <f t="shared" si="32"/>
        <v>179.19677000000001</v>
      </c>
      <c r="BH33" s="335">
        <f t="shared" si="28"/>
        <v>2.1863132994177366</v>
      </c>
      <c r="BI33" s="173">
        <f t="shared" si="33"/>
        <v>-0.10950804049339137</v>
      </c>
      <c r="BJ33" s="174">
        <f t="shared" si="34"/>
        <v>1.1411833667730393</v>
      </c>
      <c r="BM33"/>
      <c r="BN33" s="333"/>
      <c r="BQ33" s="1"/>
      <c r="BR33" s="1"/>
    </row>
    <row r="34" spans="1:70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214">
        <v>19885.110030000003</v>
      </c>
      <c r="H34" s="182">
        <v>13857.507399999999</v>
      </c>
      <c r="I34" s="191">
        <v>1912.7509200000004</v>
      </c>
      <c r="J34" s="191">
        <v>1700.20153</v>
      </c>
      <c r="K34" s="191">
        <v>1250.3227199999997</v>
      </c>
      <c r="L34" s="191">
        <v>561.8096400000002</v>
      </c>
      <c r="M34" s="191">
        <v>863.28828</v>
      </c>
      <c r="N34" s="191">
        <v>1774.7311699999998</v>
      </c>
      <c r="O34" s="191">
        <v>1164.51573</v>
      </c>
      <c r="P34" s="191">
        <v>945.15704</v>
      </c>
      <c r="Q34" s="191">
        <v>1018.1881999999998</v>
      </c>
      <c r="R34" s="191">
        <v>1048.6462999999999</v>
      </c>
      <c r="S34" s="191">
        <v>606.72325</v>
      </c>
      <c r="T34" s="191">
        <v>1011.17262</v>
      </c>
      <c r="U34" s="224">
        <f t="shared" si="25"/>
        <v>13857.5074</v>
      </c>
      <c r="V34" s="224">
        <f t="shared" si="26"/>
        <v>13857.5074</v>
      </c>
      <c r="W34" s="192">
        <v>1128.78335</v>
      </c>
      <c r="X34" s="192">
        <v>842.4923599999997</v>
      </c>
      <c r="Y34" s="192">
        <v>2050.97942</v>
      </c>
      <c r="Z34" s="192">
        <v>1498.04899</v>
      </c>
      <c r="AA34" s="192">
        <v>883.3567999999999</v>
      </c>
      <c r="AB34" s="192">
        <v>899.7716900000001</v>
      </c>
      <c r="AC34" s="192">
        <v>2554.02653</v>
      </c>
      <c r="AD34" s="192">
        <v>866.67565</v>
      </c>
      <c r="AE34" s="192">
        <v>790.7641000000002</v>
      </c>
      <c r="AF34" s="192">
        <v>1186.97727</v>
      </c>
      <c r="AG34" s="192">
        <v>1880.82346</v>
      </c>
      <c r="AH34" s="192">
        <v>1547.5275599999998</v>
      </c>
      <c r="AI34" s="227">
        <f t="shared" si="27"/>
        <v>16130.227179999998</v>
      </c>
      <c r="AJ34" s="227">
        <f t="shared" si="29"/>
        <v>10724.134789999998</v>
      </c>
      <c r="AK34" s="192">
        <v>1537.7765100000001</v>
      </c>
      <c r="AL34" s="192">
        <v>1144.2389100000003</v>
      </c>
      <c r="AM34" s="192">
        <v>1418.91043</v>
      </c>
      <c r="AN34" s="192">
        <v>1266.2092399999997</v>
      </c>
      <c r="AO34" s="192">
        <v>1028.00978</v>
      </c>
      <c r="AP34" s="192">
        <v>2100.52565</v>
      </c>
      <c r="AQ34" s="192">
        <v>867.7277899999999</v>
      </c>
      <c r="AR34" s="192">
        <v>1121.2705099999998</v>
      </c>
      <c r="AS34" s="192">
        <v>736.1532700000002</v>
      </c>
      <c r="AT34" s="192">
        <v>1143.1101999999998</v>
      </c>
      <c r="AU34" s="192">
        <v>1380.6389000000001</v>
      </c>
      <c r="AV34" s="192">
        <v>1214.46726</v>
      </c>
      <c r="AW34" s="305">
        <f t="shared" si="30"/>
        <v>14959.03845</v>
      </c>
      <c r="AX34" s="224">
        <f t="shared" si="31"/>
        <v>10484.66882</v>
      </c>
      <c r="AY34" s="192">
        <v>1353.5207100000002</v>
      </c>
      <c r="AZ34" s="192">
        <v>1176.7290600000001</v>
      </c>
      <c r="BA34" s="192">
        <v>1411.40927</v>
      </c>
      <c r="BB34" s="192">
        <v>1597.0846499999998</v>
      </c>
      <c r="BC34" s="192">
        <v>1143.7172349999998</v>
      </c>
      <c r="BD34" s="192">
        <v>845.2349699999999</v>
      </c>
      <c r="BE34" s="192">
        <v>875.8303100000002</v>
      </c>
      <c r="BF34" s="192">
        <v>849.6902299999998</v>
      </c>
      <c r="BG34" s="224">
        <f t="shared" si="32"/>
        <v>9253.216435</v>
      </c>
      <c r="BH34" s="335">
        <f t="shared" si="28"/>
        <v>-13.715962954620773</v>
      </c>
      <c r="BI34" s="173">
        <f t="shared" si="33"/>
        <v>-11.745267362674793</v>
      </c>
      <c r="BJ34" s="174">
        <f>+BG34/BG$36*100</f>
        <v>58.92749453448809</v>
      </c>
      <c r="BM34"/>
      <c r="BN34" s="333"/>
      <c r="BQ34" s="1"/>
      <c r="BR34" s="1"/>
    </row>
    <row r="35" spans="1:70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214">
        <v>1261.113325</v>
      </c>
      <c r="H35" s="182">
        <v>2119.402395</v>
      </c>
      <c r="I35" s="191">
        <v>82.96611</v>
      </c>
      <c r="J35" s="191">
        <v>219.56595199999995</v>
      </c>
      <c r="K35" s="191">
        <v>356.77655000000004</v>
      </c>
      <c r="L35" s="191">
        <v>29.22951</v>
      </c>
      <c r="M35" s="191">
        <v>41.651525</v>
      </c>
      <c r="N35" s="191">
        <v>268.67101199999996</v>
      </c>
      <c r="O35" s="191">
        <v>135.964546</v>
      </c>
      <c r="P35" s="191">
        <v>432.89511</v>
      </c>
      <c r="Q35" s="191">
        <v>55.43857999999999</v>
      </c>
      <c r="R35" s="191">
        <v>92.62217999999999</v>
      </c>
      <c r="S35" s="191">
        <v>51.38088</v>
      </c>
      <c r="T35" s="191">
        <v>352.24044</v>
      </c>
      <c r="U35" s="224">
        <f t="shared" si="25"/>
        <v>2119.4023949999996</v>
      </c>
      <c r="V35" s="224">
        <f t="shared" si="26"/>
        <v>2119.4023949999996</v>
      </c>
      <c r="W35" s="192">
        <v>103.40163000000001</v>
      </c>
      <c r="X35" s="192">
        <v>318.41952000000003</v>
      </c>
      <c r="Y35" s="192">
        <v>195.46106000000003</v>
      </c>
      <c r="Z35" s="192">
        <v>37.23622</v>
      </c>
      <c r="AA35" s="192">
        <v>119.53476</v>
      </c>
      <c r="AB35" s="192">
        <v>27.022930000000002</v>
      </c>
      <c r="AC35" s="192">
        <v>47.554370000000006</v>
      </c>
      <c r="AD35" s="192">
        <v>48.798989999999996</v>
      </c>
      <c r="AE35" s="192">
        <v>40.07544</v>
      </c>
      <c r="AF35" s="192">
        <v>45.90207</v>
      </c>
      <c r="AG35" s="192">
        <v>79.35583</v>
      </c>
      <c r="AH35" s="192">
        <v>42.057909999999985</v>
      </c>
      <c r="AI35" s="227">
        <f t="shared" si="27"/>
        <v>1104.82073</v>
      </c>
      <c r="AJ35" s="227">
        <f t="shared" si="29"/>
        <v>897.42948</v>
      </c>
      <c r="AK35" s="192">
        <v>33.14893</v>
      </c>
      <c r="AL35" s="192">
        <v>34.33657000000001</v>
      </c>
      <c r="AM35" s="192">
        <v>43.87425999999999</v>
      </c>
      <c r="AN35" s="192">
        <v>64.21299</v>
      </c>
      <c r="AO35" s="192">
        <v>31.73619</v>
      </c>
      <c r="AP35" s="192">
        <v>60.184470000000005</v>
      </c>
      <c r="AQ35" s="192">
        <v>25.43551</v>
      </c>
      <c r="AR35" s="192">
        <v>22.054940000000002</v>
      </c>
      <c r="AS35" s="192">
        <v>31.142599999999998</v>
      </c>
      <c r="AT35" s="192">
        <v>26.93603</v>
      </c>
      <c r="AU35" s="192">
        <v>37.03415</v>
      </c>
      <c r="AV35" s="192">
        <v>48.17628</v>
      </c>
      <c r="AW35" s="305">
        <f t="shared" si="30"/>
        <v>458.27292000000006</v>
      </c>
      <c r="AX35" s="224">
        <f t="shared" si="31"/>
        <v>314.98386</v>
      </c>
      <c r="AY35" s="192">
        <v>27.73054000000001</v>
      </c>
      <c r="AZ35" s="192">
        <v>26.08922</v>
      </c>
      <c r="BA35" s="192">
        <v>46.85211</v>
      </c>
      <c r="BB35" s="192">
        <v>39.6434</v>
      </c>
      <c r="BC35" s="192">
        <v>30.729039999999998</v>
      </c>
      <c r="BD35" s="192">
        <v>31.037290000000002</v>
      </c>
      <c r="BE35" s="192">
        <v>46.59135</v>
      </c>
      <c r="BF35" s="192">
        <v>29.443360000000002</v>
      </c>
      <c r="BG35" s="224">
        <f t="shared" si="32"/>
        <v>278.11631</v>
      </c>
      <c r="BH35" s="335">
        <f t="shared" si="28"/>
        <v>-69.00967527832938</v>
      </c>
      <c r="BI35" s="173">
        <f t="shared" si="33"/>
        <v>-11.70458384756603</v>
      </c>
      <c r="BJ35" s="174">
        <f t="shared" si="34"/>
        <v>1.7711351995925724</v>
      </c>
      <c r="BM35"/>
      <c r="BN35" s="333"/>
      <c r="BQ35" s="1"/>
      <c r="BR35" s="1"/>
    </row>
    <row r="36" spans="1:70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217">
        <v>28770.772865</v>
      </c>
      <c r="H36" s="184">
        <v>21298.340255</v>
      </c>
      <c r="I36" s="193">
        <f>SUM(I26:I35)</f>
        <v>2517.88266</v>
      </c>
      <c r="J36" s="193">
        <f aca="true" t="shared" si="35" ref="J36:T36">SUM(J26:J35)</f>
        <v>2510.194332</v>
      </c>
      <c r="K36" s="193">
        <f t="shared" si="35"/>
        <v>1948.7327699999996</v>
      </c>
      <c r="L36" s="193">
        <f t="shared" si="35"/>
        <v>721.8587600000002</v>
      </c>
      <c r="M36" s="193">
        <f t="shared" si="35"/>
        <v>1156.200085</v>
      </c>
      <c r="N36" s="193">
        <f t="shared" si="35"/>
        <v>2606.3356819999995</v>
      </c>
      <c r="O36" s="193">
        <f t="shared" si="35"/>
        <v>1820.486136</v>
      </c>
      <c r="P36" s="193">
        <f t="shared" si="35"/>
        <v>1834.77988</v>
      </c>
      <c r="Q36" s="193">
        <f t="shared" si="35"/>
        <v>1495.7785</v>
      </c>
      <c r="R36" s="193">
        <f t="shared" si="35"/>
        <v>1551.30964</v>
      </c>
      <c r="S36" s="193">
        <f t="shared" si="35"/>
        <v>1206.47083</v>
      </c>
      <c r="T36" s="193">
        <f t="shared" si="35"/>
        <v>1928.3109800000002</v>
      </c>
      <c r="U36" s="225">
        <f t="shared" si="25"/>
        <v>21298.340254999996</v>
      </c>
      <c r="V36" s="225">
        <f t="shared" si="26"/>
        <v>21298.340254999996</v>
      </c>
      <c r="W36" s="256">
        <f>SUM(W26:W35)</f>
        <v>1924.63266</v>
      </c>
      <c r="X36" s="256">
        <f aca="true" t="shared" si="36" ref="X36:AH36">SUM(X26:X35)</f>
        <v>1864.43394</v>
      </c>
      <c r="Y36" s="256">
        <f t="shared" si="36"/>
        <v>2908.2341</v>
      </c>
      <c r="Z36" s="256">
        <f t="shared" si="36"/>
        <v>2006.39544</v>
      </c>
      <c r="AA36" s="256">
        <f t="shared" si="36"/>
        <v>1434.2887299999998</v>
      </c>
      <c r="AB36" s="256">
        <f t="shared" si="36"/>
        <v>1415.3817400000003</v>
      </c>
      <c r="AC36" s="256">
        <f t="shared" si="36"/>
        <v>3693.1018599999998</v>
      </c>
      <c r="AD36" s="256">
        <f t="shared" si="36"/>
        <v>1752.1751900000002</v>
      </c>
      <c r="AE36" s="256">
        <f t="shared" si="36"/>
        <v>1968.3961600000002</v>
      </c>
      <c r="AF36" s="256">
        <f t="shared" si="36"/>
        <v>2103.8958700000003</v>
      </c>
      <c r="AG36" s="256">
        <f t="shared" si="36"/>
        <v>3157.56959</v>
      </c>
      <c r="AH36" s="256">
        <f t="shared" si="36"/>
        <v>2520.7524499999995</v>
      </c>
      <c r="AI36" s="228">
        <f t="shared" si="27"/>
        <v>26749.25773</v>
      </c>
      <c r="AJ36" s="228">
        <f t="shared" si="29"/>
        <v>16998.64366</v>
      </c>
      <c r="AK36" s="256">
        <f aca="true" t="shared" si="37" ref="AK36:AQ36">SUM(AK26:AK35)</f>
        <v>2313.86251</v>
      </c>
      <c r="AL36" s="256">
        <f t="shared" si="37"/>
        <v>1998.9848900000002</v>
      </c>
      <c r="AM36" s="256">
        <f t="shared" si="37"/>
        <v>2313.59962</v>
      </c>
      <c r="AN36" s="256">
        <f t="shared" si="37"/>
        <v>2165.2629399999996</v>
      </c>
      <c r="AO36" s="256">
        <f t="shared" si="37"/>
        <v>1682.6570300000003</v>
      </c>
      <c r="AP36" s="256">
        <f t="shared" si="37"/>
        <v>3570.77073</v>
      </c>
      <c r="AQ36" s="256">
        <f t="shared" si="37"/>
        <v>1954.78408</v>
      </c>
      <c r="AR36" s="256">
        <f>SUM(AR26:AR35)</f>
        <v>1953.53926</v>
      </c>
      <c r="AS36" s="256">
        <f>SUM(AS26:AS35)</f>
        <v>1448.5294200000005</v>
      </c>
      <c r="AT36" s="256">
        <f>SUM(AT26:AT35)</f>
        <v>1925.07792</v>
      </c>
      <c r="AU36" s="256">
        <f>SUM(AU26:AU35)</f>
        <v>2369.23458</v>
      </c>
      <c r="AV36" s="256">
        <f>SUM(AV26:AV35)</f>
        <v>2033.6148099999998</v>
      </c>
      <c r="AW36" s="306">
        <f>SUM(AK36:AV36)</f>
        <v>25729.91779</v>
      </c>
      <c r="AX36" s="225">
        <f>SUM(AK36:AR36)</f>
        <v>17953.46106</v>
      </c>
      <c r="AY36" s="256">
        <f aca="true" t="shared" si="38" ref="AY36:BF36">SUM(AY26:AY35)</f>
        <v>2033.5558600000004</v>
      </c>
      <c r="AZ36" s="256">
        <f t="shared" si="38"/>
        <v>2095.6996</v>
      </c>
      <c r="BA36" s="256">
        <f t="shared" si="38"/>
        <v>2374.04529</v>
      </c>
      <c r="BB36" s="256">
        <f t="shared" si="38"/>
        <v>2470.8996199999997</v>
      </c>
      <c r="BC36" s="256">
        <f t="shared" si="38"/>
        <v>2137.801675</v>
      </c>
      <c r="BD36" s="256">
        <f t="shared" si="38"/>
        <v>1576.48714</v>
      </c>
      <c r="BE36" s="256">
        <f>SUM(BE26:BE35)</f>
        <v>1496.5533000000003</v>
      </c>
      <c r="BF36" s="256">
        <f>SUM(BF26:BF35)</f>
        <v>1517.6723649999997</v>
      </c>
      <c r="BG36" s="225">
        <f t="shared" si="32"/>
        <v>15702.71485</v>
      </c>
      <c r="BH36" s="336">
        <f t="shared" si="28"/>
        <v>-7.623718903229254</v>
      </c>
      <c r="BI36" s="175">
        <f t="shared" si="33"/>
        <v>-12.53655884220912</v>
      </c>
      <c r="BJ36" s="176">
        <f t="shared" si="34"/>
        <v>100</v>
      </c>
      <c r="BK36" s="134"/>
      <c r="BN36" s="372"/>
      <c r="BQ36" s="373"/>
      <c r="BR36" s="373"/>
    </row>
    <row r="37" spans="1:66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19"/>
      <c r="BI37" s="144"/>
      <c r="BJ37" s="141"/>
      <c r="BM37"/>
      <c r="BN37" s="333"/>
    </row>
    <row r="38" spans="1:62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17"/>
      <c r="BI38" s="122"/>
      <c r="BJ38" s="122"/>
    </row>
    <row r="39" spans="1:64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3">
        <v>2018</v>
      </c>
      <c r="G39" s="213">
        <v>2019</v>
      </c>
      <c r="H39" s="127">
        <v>2020</v>
      </c>
      <c r="I39" s="115" t="s">
        <v>136</v>
      </c>
      <c r="J39" s="115" t="s">
        <v>137</v>
      </c>
      <c r="K39" s="115" t="s">
        <v>138</v>
      </c>
      <c r="L39" s="115" t="s">
        <v>139</v>
      </c>
      <c r="M39" s="115" t="s">
        <v>140</v>
      </c>
      <c r="N39" s="115" t="s">
        <v>141</v>
      </c>
      <c r="O39" s="115" t="s">
        <v>142</v>
      </c>
      <c r="P39" s="115" t="s">
        <v>143</v>
      </c>
      <c r="Q39" s="115" t="s">
        <v>144</v>
      </c>
      <c r="R39" s="115" t="s">
        <v>145</v>
      </c>
      <c r="S39" s="115" t="s">
        <v>146</v>
      </c>
      <c r="T39" s="115" t="s">
        <v>147</v>
      </c>
      <c r="U39" s="223">
        <v>2020</v>
      </c>
      <c r="V39" s="223" t="s">
        <v>156</v>
      </c>
      <c r="W39" s="115" t="s">
        <v>124</v>
      </c>
      <c r="X39" s="115" t="s">
        <v>125</v>
      </c>
      <c r="Y39" s="115" t="s">
        <v>126</v>
      </c>
      <c r="Z39" s="115" t="s">
        <v>127</v>
      </c>
      <c r="AA39" s="115" t="s">
        <v>128</v>
      </c>
      <c r="AB39" s="115" t="s">
        <v>165</v>
      </c>
      <c r="AC39" s="115" t="s">
        <v>130</v>
      </c>
      <c r="AD39" s="115" t="s">
        <v>131</v>
      </c>
      <c r="AE39" s="115" t="s">
        <v>132</v>
      </c>
      <c r="AF39" s="115" t="s">
        <v>133</v>
      </c>
      <c r="AG39" s="115" t="s">
        <v>134</v>
      </c>
      <c r="AH39" s="115" t="s">
        <v>135</v>
      </c>
      <c r="AI39" s="223">
        <v>2021</v>
      </c>
      <c r="AJ39" s="223" t="s">
        <v>172</v>
      </c>
      <c r="AK39" s="115" t="s">
        <v>123</v>
      </c>
      <c r="AL39" s="115" t="s">
        <v>122</v>
      </c>
      <c r="AM39" s="115" t="s">
        <v>121</v>
      </c>
      <c r="AN39" s="115" t="s">
        <v>120</v>
      </c>
      <c r="AO39" s="115" t="s">
        <v>119</v>
      </c>
      <c r="AP39" s="115" t="s">
        <v>155</v>
      </c>
      <c r="AQ39" s="115" t="s">
        <v>118</v>
      </c>
      <c r="AR39" s="115" t="s">
        <v>117</v>
      </c>
      <c r="AS39" s="115" t="s">
        <v>149</v>
      </c>
      <c r="AT39" s="115" t="s">
        <v>154</v>
      </c>
      <c r="AU39" s="115" t="s">
        <v>152</v>
      </c>
      <c r="AV39" s="115" t="s">
        <v>153</v>
      </c>
      <c r="AW39" s="223">
        <v>2022</v>
      </c>
      <c r="AX39" s="223" t="s">
        <v>173</v>
      </c>
      <c r="AY39" s="115" t="s">
        <v>159</v>
      </c>
      <c r="AZ39" s="115" t="s">
        <v>160</v>
      </c>
      <c r="BA39" s="115" t="s">
        <v>161</v>
      </c>
      <c r="BB39" s="115" t="s">
        <v>162</v>
      </c>
      <c r="BC39" s="115" t="s">
        <v>163</v>
      </c>
      <c r="BD39" s="115" t="s">
        <v>164</v>
      </c>
      <c r="BE39" s="115" t="s">
        <v>167</v>
      </c>
      <c r="BF39" s="115" t="s">
        <v>169</v>
      </c>
      <c r="BG39" s="223" t="s">
        <v>171</v>
      </c>
      <c r="BH39" s="378" t="s">
        <v>157</v>
      </c>
      <c r="BI39" s="379" t="s">
        <v>158</v>
      </c>
      <c r="BJ39" s="188" t="s">
        <v>6</v>
      </c>
      <c r="BL39"/>
    </row>
    <row r="40" spans="1:65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214">
        <v>2913.281239</v>
      </c>
      <c r="H40" s="182">
        <v>2409.219008</v>
      </c>
      <c r="I40" s="191">
        <v>262.426855</v>
      </c>
      <c r="J40" s="191">
        <v>228.529572</v>
      </c>
      <c r="K40" s="191">
        <v>181.993656</v>
      </c>
      <c r="L40" s="191">
        <v>49.042233</v>
      </c>
      <c r="M40" s="191">
        <v>85.957121</v>
      </c>
      <c r="N40" s="191">
        <v>368.852404</v>
      </c>
      <c r="O40" s="191">
        <v>267.188598</v>
      </c>
      <c r="P40" s="191">
        <v>116.537373</v>
      </c>
      <c r="Q40" s="191">
        <v>239.576231</v>
      </c>
      <c r="R40" s="191">
        <v>278.809713</v>
      </c>
      <c r="S40" s="191">
        <v>150.393256</v>
      </c>
      <c r="T40" s="191">
        <v>179.911996</v>
      </c>
      <c r="U40" s="224">
        <f aca="true" t="shared" si="39" ref="U40:U51">SUM(I40:T40)</f>
        <v>2409.2190079999996</v>
      </c>
      <c r="V40" s="224">
        <f aca="true" t="shared" si="40" ref="V40:V51">SUM(I40:T40)</f>
        <v>2409.2190079999996</v>
      </c>
      <c r="W40" s="191">
        <v>168.087816</v>
      </c>
      <c r="X40" s="191">
        <v>199.889109</v>
      </c>
      <c r="Y40" s="191">
        <v>369.643718</v>
      </c>
      <c r="Z40" s="191">
        <v>248.217962</v>
      </c>
      <c r="AA40" s="191">
        <v>180.289411</v>
      </c>
      <c r="AB40" s="191">
        <v>154.627708</v>
      </c>
      <c r="AC40" s="191">
        <v>988.567185</v>
      </c>
      <c r="AD40" s="191">
        <v>191.579647</v>
      </c>
      <c r="AE40" s="191">
        <v>253.19833</v>
      </c>
      <c r="AF40" s="191">
        <v>337.988549</v>
      </c>
      <c r="AG40" s="191">
        <v>683.822164</v>
      </c>
      <c r="AH40" s="191">
        <v>416.76493</v>
      </c>
      <c r="AI40" s="227">
        <f aca="true" t="shared" si="41" ref="AI40:AI51">SUM(W40:AH40)</f>
        <v>4192.676529</v>
      </c>
      <c r="AJ40" s="227">
        <f>SUM(W40:AD40)</f>
        <v>2500.902556</v>
      </c>
      <c r="AK40" s="191">
        <v>358.257675</v>
      </c>
      <c r="AL40" s="191">
        <v>291.848655</v>
      </c>
      <c r="AM40" s="191">
        <v>404.313725</v>
      </c>
      <c r="AN40" s="191">
        <v>328.006332</v>
      </c>
      <c r="AO40" s="191">
        <v>455.298481</v>
      </c>
      <c r="AP40" s="191">
        <v>1100.692591</v>
      </c>
      <c r="AQ40" s="191">
        <v>491.760954</v>
      </c>
      <c r="AR40" s="191">
        <v>834.872784</v>
      </c>
      <c r="AS40" s="191">
        <v>623.138742</v>
      </c>
      <c r="AT40" s="191">
        <v>661.639767</v>
      </c>
      <c r="AU40" s="191">
        <v>816.588243</v>
      </c>
      <c r="AV40" s="191">
        <v>776.538928</v>
      </c>
      <c r="AW40" s="227">
        <f>SUM(AK40:AV40)</f>
        <v>7142.956877</v>
      </c>
      <c r="AX40" s="224">
        <f>SUM(AK40:AR40)</f>
        <v>4265.051197</v>
      </c>
      <c r="AY40" s="191">
        <v>799.910207</v>
      </c>
      <c r="AZ40" s="191">
        <v>724.094211</v>
      </c>
      <c r="BA40" s="191">
        <v>782.697325</v>
      </c>
      <c r="BB40" s="191">
        <v>680.996925</v>
      </c>
      <c r="BC40" s="191">
        <v>728.861416</v>
      </c>
      <c r="BD40" s="191">
        <v>615.740302</v>
      </c>
      <c r="BE40" s="191">
        <v>574.99615</v>
      </c>
      <c r="BF40" s="191">
        <v>648.512193</v>
      </c>
      <c r="BG40" s="224">
        <f>SUM(AY40:BF40)</f>
        <v>5555.808729</v>
      </c>
      <c r="BH40" s="335">
        <f aca="true" t="shared" si="42" ref="BH40:BH51">+(BG40-AJ40)/AJ40*100</f>
        <v>122.15214725863154</v>
      </c>
      <c r="BI40" s="173">
        <f aca="true" t="shared" si="43" ref="BI40:BI51">+(BG40-AX40)/AX40*100</f>
        <v>30.26358822862216</v>
      </c>
      <c r="BJ40" s="174">
        <f>+BG40/BG$51*100</f>
        <v>8.7718322983173</v>
      </c>
      <c r="BL40" s="339"/>
      <c r="BM40" s="347"/>
    </row>
    <row r="41" spans="1:65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214">
        <v>3521.606584</v>
      </c>
      <c r="H41" s="182">
        <v>3235.054829</v>
      </c>
      <c r="I41" s="191">
        <v>204.574071</v>
      </c>
      <c r="J41" s="191">
        <v>237.69166</v>
      </c>
      <c r="K41" s="191">
        <v>144.187899</v>
      </c>
      <c r="L41" s="191">
        <v>43.214987</v>
      </c>
      <c r="M41" s="191">
        <v>109.35444</v>
      </c>
      <c r="N41" s="191">
        <v>367.420919</v>
      </c>
      <c r="O41" s="191">
        <v>376.389493</v>
      </c>
      <c r="P41" s="191">
        <v>391.770724</v>
      </c>
      <c r="Q41" s="191">
        <v>258.398315</v>
      </c>
      <c r="R41" s="191">
        <v>255.865927</v>
      </c>
      <c r="S41" s="191">
        <v>419.11796</v>
      </c>
      <c r="T41" s="191">
        <v>427.068434</v>
      </c>
      <c r="U41" s="224">
        <f t="shared" si="39"/>
        <v>3235.0548289999997</v>
      </c>
      <c r="V41" s="224">
        <f t="shared" si="40"/>
        <v>3235.0548289999997</v>
      </c>
      <c r="W41" s="191">
        <v>494.078207</v>
      </c>
      <c r="X41" s="191">
        <v>472.895842</v>
      </c>
      <c r="Y41" s="191">
        <v>389.534062</v>
      </c>
      <c r="Z41" s="191">
        <v>302.758192</v>
      </c>
      <c r="AA41" s="191">
        <v>214.620679</v>
      </c>
      <c r="AB41" s="191">
        <v>425.332238</v>
      </c>
      <c r="AC41" s="191">
        <v>964.707534</v>
      </c>
      <c r="AD41" s="191">
        <v>956.812332</v>
      </c>
      <c r="AE41" s="191">
        <v>1599.053551</v>
      </c>
      <c r="AF41" s="191">
        <v>929.3505</v>
      </c>
      <c r="AG41" s="191">
        <v>1042.071136</v>
      </c>
      <c r="AH41" s="191">
        <v>671.192933</v>
      </c>
      <c r="AI41" s="227">
        <f t="shared" si="41"/>
        <v>8462.407206</v>
      </c>
      <c r="AJ41" s="227">
        <f aca="true" t="shared" si="44" ref="AJ41:AJ51">SUM(W41:AD41)</f>
        <v>4220.739086</v>
      </c>
      <c r="AK41" s="191">
        <v>694.21768</v>
      </c>
      <c r="AL41" s="191">
        <v>657.127851</v>
      </c>
      <c r="AM41" s="191">
        <v>751.230134</v>
      </c>
      <c r="AN41" s="191">
        <v>1072.336911</v>
      </c>
      <c r="AO41" s="191">
        <v>739.712584</v>
      </c>
      <c r="AP41" s="191">
        <v>2449.178377</v>
      </c>
      <c r="AQ41" s="191">
        <v>2128.697792</v>
      </c>
      <c r="AR41" s="191">
        <v>1362.755488</v>
      </c>
      <c r="AS41" s="191">
        <v>1104.902012</v>
      </c>
      <c r="AT41" s="191">
        <v>804.253255</v>
      </c>
      <c r="AU41" s="191">
        <v>721.907173</v>
      </c>
      <c r="AV41" s="191">
        <v>688.175099</v>
      </c>
      <c r="AW41" s="227">
        <f aca="true" t="shared" si="45" ref="AW41:AW50">SUM(AK41:AV41)</f>
        <v>13174.494356</v>
      </c>
      <c r="AX41" s="224">
        <f aca="true" t="shared" si="46" ref="AX41:AX51">SUM(AK41:AR41)</f>
        <v>9855.256817</v>
      </c>
      <c r="AY41" s="191">
        <v>631.203843</v>
      </c>
      <c r="AZ41" s="191">
        <v>725.935015</v>
      </c>
      <c r="BA41" s="191">
        <v>971.016446</v>
      </c>
      <c r="BB41" s="191">
        <v>920.111759</v>
      </c>
      <c r="BC41" s="191">
        <v>1125.12283</v>
      </c>
      <c r="BD41" s="191">
        <v>684.693529</v>
      </c>
      <c r="BE41" s="191">
        <v>556.861981</v>
      </c>
      <c r="BF41" s="191">
        <v>754.56104</v>
      </c>
      <c r="BG41" s="224">
        <f aca="true" t="shared" si="47" ref="BG41:BG51">SUM(AY41:BF41)</f>
        <v>6369.506443</v>
      </c>
      <c r="BH41" s="335">
        <f t="shared" si="42"/>
        <v>50.90974147460013</v>
      </c>
      <c r="BI41" s="173">
        <f t="shared" si="43"/>
        <v>-35.369452452899985</v>
      </c>
      <c r="BJ41" s="174">
        <f aca="true" t="shared" si="48" ref="BJ41:BJ51">+BG41/BG$51*100</f>
        <v>10.056545332348774</v>
      </c>
      <c r="BL41" s="339"/>
      <c r="BM41" s="347"/>
    </row>
    <row r="42" spans="1:65" ht="15.75">
      <c r="A42" s="5" t="s">
        <v>112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214">
        <v>1002.712907</v>
      </c>
      <c r="H42" s="182">
        <v>352.071745</v>
      </c>
      <c r="I42" s="191">
        <v>85.007142</v>
      </c>
      <c r="J42" s="191">
        <v>0.029316</v>
      </c>
      <c r="K42" s="191">
        <v>13.121466</v>
      </c>
      <c r="L42" s="191">
        <v>15.715441</v>
      </c>
      <c r="M42" s="191">
        <v>22.899608</v>
      </c>
      <c r="N42" s="191">
        <v>44.572597</v>
      </c>
      <c r="O42" s="191">
        <v>15.173255</v>
      </c>
      <c r="P42" s="191">
        <v>18.079826</v>
      </c>
      <c r="Q42" s="191">
        <v>1.618418</v>
      </c>
      <c r="R42" s="191">
        <v>3.587126</v>
      </c>
      <c r="S42" s="191">
        <v>36.502707</v>
      </c>
      <c r="T42" s="191">
        <v>95.764843</v>
      </c>
      <c r="U42" s="224">
        <f t="shared" si="39"/>
        <v>352.07174499999996</v>
      </c>
      <c r="V42" s="224">
        <f t="shared" si="40"/>
        <v>352.07174499999996</v>
      </c>
      <c r="W42" s="191">
        <v>132.738222</v>
      </c>
      <c r="X42" s="191">
        <v>41.389365</v>
      </c>
      <c r="Y42" s="191">
        <v>94.251157</v>
      </c>
      <c r="Z42" s="191">
        <v>123.554592</v>
      </c>
      <c r="AA42" s="191">
        <v>37.568517</v>
      </c>
      <c r="AB42" s="191">
        <v>80.504016</v>
      </c>
      <c r="AC42" s="191">
        <v>31.770935</v>
      </c>
      <c r="AD42" s="191">
        <v>30.214828</v>
      </c>
      <c r="AE42" s="191">
        <v>43.53053</v>
      </c>
      <c r="AF42" s="191">
        <v>1.858524</v>
      </c>
      <c r="AG42" s="191">
        <v>139.820833</v>
      </c>
      <c r="AH42" s="191">
        <v>121.841478</v>
      </c>
      <c r="AI42" s="227">
        <f t="shared" si="41"/>
        <v>879.042997</v>
      </c>
      <c r="AJ42" s="227">
        <f t="shared" si="44"/>
        <v>571.991632</v>
      </c>
      <c r="AK42" s="191">
        <v>96.263158</v>
      </c>
      <c r="AL42" s="191">
        <v>8.013197</v>
      </c>
      <c r="AM42" s="191">
        <v>71.16181</v>
      </c>
      <c r="AN42" s="191">
        <v>68.789701</v>
      </c>
      <c r="AO42" s="191">
        <v>73.007771</v>
      </c>
      <c r="AP42" s="191">
        <v>97.016098</v>
      </c>
      <c r="AQ42" s="191">
        <v>44.834338</v>
      </c>
      <c r="AR42" s="191">
        <v>45.983442</v>
      </c>
      <c r="AS42" s="191">
        <v>0.543562</v>
      </c>
      <c r="AT42" s="191">
        <v>0</v>
      </c>
      <c r="AU42" s="191">
        <v>318.986333</v>
      </c>
      <c r="AV42" s="191">
        <v>235.941241</v>
      </c>
      <c r="AW42" s="227">
        <f t="shared" si="45"/>
        <v>1060.540651</v>
      </c>
      <c r="AX42" s="224">
        <f t="shared" si="46"/>
        <v>505.069515</v>
      </c>
      <c r="AY42" s="191">
        <v>134.692514</v>
      </c>
      <c r="AZ42" s="191">
        <v>17.854671</v>
      </c>
      <c r="BA42" s="191">
        <v>194.705616</v>
      </c>
      <c r="BB42" s="191">
        <v>193.781812</v>
      </c>
      <c r="BC42" s="191">
        <v>122.389081</v>
      </c>
      <c r="BD42" s="191">
        <v>79.418467</v>
      </c>
      <c r="BE42" s="191">
        <v>59.595388</v>
      </c>
      <c r="BF42" s="191">
        <v>45.488279</v>
      </c>
      <c r="BG42" s="224">
        <f t="shared" si="47"/>
        <v>847.925828</v>
      </c>
      <c r="BH42" s="335">
        <f t="shared" si="42"/>
        <v>48.240949790678066</v>
      </c>
      <c r="BI42" s="173">
        <f t="shared" si="43"/>
        <v>67.88299487843767</v>
      </c>
      <c r="BJ42" s="174">
        <f t="shared" si="48"/>
        <v>1.3387543609635015</v>
      </c>
      <c r="BL42" s="339"/>
      <c r="BM42" s="347"/>
    </row>
    <row r="43" spans="1:65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214">
        <v>5028.569627</v>
      </c>
      <c r="H43" s="182">
        <v>3068.361521</v>
      </c>
      <c r="I43" s="191">
        <v>373.729163</v>
      </c>
      <c r="J43" s="191">
        <v>362.669283</v>
      </c>
      <c r="K43" s="191">
        <v>321.022477</v>
      </c>
      <c r="L43" s="191">
        <v>65.353697</v>
      </c>
      <c r="M43" s="191">
        <v>165.609606</v>
      </c>
      <c r="N43" s="191">
        <v>249.859369</v>
      </c>
      <c r="O43" s="191">
        <v>210.812876</v>
      </c>
      <c r="P43" s="191">
        <v>133.691955</v>
      </c>
      <c r="Q43" s="191">
        <v>366.447859</v>
      </c>
      <c r="R43" s="191">
        <v>283.292861</v>
      </c>
      <c r="S43" s="191">
        <v>289.413056</v>
      </c>
      <c r="T43" s="191">
        <v>246.459319</v>
      </c>
      <c r="U43" s="224">
        <f t="shared" si="39"/>
        <v>3068.361521</v>
      </c>
      <c r="V43" s="224">
        <f t="shared" si="40"/>
        <v>3068.361521</v>
      </c>
      <c r="W43" s="191">
        <v>473.168303</v>
      </c>
      <c r="X43" s="191">
        <v>336.974692</v>
      </c>
      <c r="Y43" s="191">
        <v>444.655099</v>
      </c>
      <c r="Z43" s="191">
        <v>543.773888</v>
      </c>
      <c r="AA43" s="191">
        <v>585.689931</v>
      </c>
      <c r="AB43" s="191">
        <v>452.476359</v>
      </c>
      <c r="AC43" s="191">
        <v>721.102243</v>
      </c>
      <c r="AD43" s="191">
        <v>324.914064</v>
      </c>
      <c r="AE43" s="191">
        <v>344.093239</v>
      </c>
      <c r="AF43" s="191">
        <v>512.836724</v>
      </c>
      <c r="AG43" s="191">
        <v>670.192649</v>
      </c>
      <c r="AH43" s="191">
        <v>702.780016</v>
      </c>
      <c r="AI43" s="227">
        <f t="shared" si="41"/>
        <v>6112.657206999999</v>
      </c>
      <c r="AJ43" s="227">
        <f t="shared" si="44"/>
        <v>3882.754579</v>
      </c>
      <c r="AK43" s="191">
        <v>432.51027</v>
      </c>
      <c r="AL43" s="191">
        <v>427.121117</v>
      </c>
      <c r="AM43" s="191">
        <v>795.789653</v>
      </c>
      <c r="AN43" s="191">
        <v>991.304312</v>
      </c>
      <c r="AO43" s="191">
        <v>653.984489</v>
      </c>
      <c r="AP43" s="191">
        <v>469.263135</v>
      </c>
      <c r="AQ43" s="191">
        <v>741.1335</v>
      </c>
      <c r="AR43" s="191">
        <v>434.005914</v>
      </c>
      <c r="AS43" s="191">
        <v>481.444518</v>
      </c>
      <c r="AT43" s="191">
        <v>867.248855</v>
      </c>
      <c r="AU43" s="191">
        <v>701.370615</v>
      </c>
      <c r="AV43" s="191">
        <v>801.491112</v>
      </c>
      <c r="AW43" s="227">
        <f t="shared" si="45"/>
        <v>7796.667490000001</v>
      </c>
      <c r="AX43" s="224">
        <f t="shared" si="46"/>
        <v>4945.112390000001</v>
      </c>
      <c r="AY43" s="191">
        <v>507.4739</v>
      </c>
      <c r="AZ43" s="191">
        <v>648.190497</v>
      </c>
      <c r="BA43" s="191">
        <v>701.208587</v>
      </c>
      <c r="BB43" s="191">
        <v>845.848202</v>
      </c>
      <c r="BC43" s="191">
        <v>524.939524</v>
      </c>
      <c r="BD43" s="191">
        <v>648.039416</v>
      </c>
      <c r="BE43" s="191">
        <v>637.430323</v>
      </c>
      <c r="BF43" s="191">
        <v>400.586531</v>
      </c>
      <c r="BG43" s="224">
        <f t="shared" si="47"/>
        <v>4913.71698</v>
      </c>
      <c r="BH43" s="335">
        <f t="shared" si="42"/>
        <v>26.55234524932358</v>
      </c>
      <c r="BI43" s="173">
        <f t="shared" si="43"/>
        <v>-0.6348775826306546</v>
      </c>
      <c r="BJ43" s="174">
        <f t="shared" si="48"/>
        <v>7.758060691501198</v>
      </c>
      <c r="BL43" s="339"/>
      <c r="BM43" s="347"/>
    </row>
    <row r="44" spans="1:65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214">
        <v>2272.306</v>
      </c>
      <c r="H44" s="182">
        <v>1580.697116</v>
      </c>
      <c r="I44" s="191">
        <v>93.102972</v>
      </c>
      <c r="J44" s="191">
        <v>215.808284</v>
      </c>
      <c r="K44" s="191">
        <v>38.889165</v>
      </c>
      <c r="L44" s="191">
        <v>12.995605</v>
      </c>
      <c r="M44" s="191">
        <v>83.272898</v>
      </c>
      <c r="N44" s="191">
        <v>218.40581</v>
      </c>
      <c r="O44" s="191">
        <v>182.095934</v>
      </c>
      <c r="P44" s="191">
        <v>206.94283</v>
      </c>
      <c r="Q44" s="191">
        <v>123.801807</v>
      </c>
      <c r="R44" s="191">
        <v>218.617619</v>
      </c>
      <c r="S44" s="191">
        <v>100.37675</v>
      </c>
      <c r="T44" s="191">
        <v>86.387442</v>
      </c>
      <c r="U44" s="224">
        <f t="shared" si="39"/>
        <v>1580.697116</v>
      </c>
      <c r="V44" s="224">
        <f t="shared" si="40"/>
        <v>1580.697116</v>
      </c>
      <c r="W44" s="191">
        <v>85.668175</v>
      </c>
      <c r="X44" s="191">
        <v>101.631173</v>
      </c>
      <c r="Y44" s="191">
        <v>107.125696</v>
      </c>
      <c r="Z44" s="191">
        <v>71.197615</v>
      </c>
      <c r="AA44" s="191">
        <v>138.56118</v>
      </c>
      <c r="AB44" s="191">
        <v>43.937312</v>
      </c>
      <c r="AC44" s="191">
        <v>169.055288</v>
      </c>
      <c r="AD44" s="191">
        <v>193.0172</v>
      </c>
      <c r="AE44" s="191">
        <v>212.782778</v>
      </c>
      <c r="AF44" s="191">
        <v>271.389332</v>
      </c>
      <c r="AG44" s="191">
        <v>301.905123</v>
      </c>
      <c r="AH44" s="191">
        <v>271.065436</v>
      </c>
      <c r="AI44" s="227">
        <f t="shared" si="41"/>
        <v>1967.336308</v>
      </c>
      <c r="AJ44" s="227">
        <f t="shared" si="44"/>
        <v>910.1936390000001</v>
      </c>
      <c r="AK44" s="191">
        <v>141.201042</v>
      </c>
      <c r="AL44" s="191">
        <v>163.801678</v>
      </c>
      <c r="AM44" s="191">
        <v>143.016464</v>
      </c>
      <c r="AN44" s="191">
        <v>286.240062</v>
      </c>
      <c r="AO44" s="191">
        <v>142.151126</v>
      </c>
      <c r="AP44" s="191">
        <v>762.331188</v>
      </c>
      <c r="AQ44" s="191">
        <v>124.01643</v>
      </c>
      <c r="AR44" s="191">
        <v>446.122044</v>
      </c>
      <c r="AS44" s="191">
        <v>318.884906</v>
      </c>
      <c r="AT44" s="191">
        <v>224.432074</v>
      </c>
      <c r="AU44" s="191">
        <v>625.106557</v>
      </c>
      <c r="AV44" s="191">
        <v>428.647806</v>
      </c>
      <c r="AW44" s="227">
        <f t="shared" si="45"/>
        <v>3805.951377</v>
      </c>
      <c r="AX44" s="224">
        <f t="shared" si="46"/>
        <v>2208.880034</v>
      </c>
      <c r="AY44" s="191">
        <v>188.009557</v>
      </c>
      <c r="AZ44" s="191">
        <v>283.795559</v>
      </c>
      <c r="BA44" s="191">
        <v>472.467997</v>
      </c>
      <c r="BB44" s="191">
        <v>419.829974</v>
      </c>
      <c r="BC44" s="191">
        <v>583.961683</v>
      </c>
      <c r="BD44" s="191">
        <v>447.776712</v>
      </c>
      <c r="BE44" s="191">
        <v>343.093437</v>
      </c>
      <c r="BF44" s="191">
        <v>294.326471</v>
      </c>
      <c r="BG44" s="224">
        <f t="shared" si="47"/>
        <v>3033.2613899999997</v>
      </c>
      <c r="BH44" s="335">
        <f t="shared" si="42"/>
        <v>233.25451420782775</v>
      </c>
      <c r="BI44" s="173">
        <f t="shared" si="43"/>
        <v>37.32123715687495</v>
      </c>
      <c r="BJ44" s="174">
        <f t="shared" si="48"/>
        <v>4.789088596797304</v>
      </c>
      <c r="BL44" s="339"/>
      <c r="BM44" s="347"/>
    </row>
    <row r="45" spans="1:65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214">
        <v>2287.156221</v>
      </c>
      <c r="H45" s="182">
        <v>1409.392772</v>
      </c>
      <c r="I45" s="191">
        <v>200.389158</v>
      </c>
      <c r="J45" s="191">
        <v>241.469142</v>
      </c>
      <c r="K45" s="191">
        <v>107.701092</v>
      </c>
      <c r="L45" s="191">
        <v>72.426719</v>
      </c>
      <c r="M45" s="191">
        <v>70.447181</v>
      </c>
      <c r="N45" s="191">
        <v>134.841455</v>
      </c>
      <c r="O45" s="191">
        <v>88.30379</v>
      </c>
      <c r="P45" s="191">
        <v>109.469458</v>
      </c>
      <c r="Q45" s="191">
        <v>97.223232</v>
      </c>
      <c r="R45" s="191">
        <v>76.35452</v>
      </c>
      <c r="S45" s="191">
        <v>100.432997</v>
      </c>
      <c r="T45" s="191">
        <v>110.334028</v>
      </c>
      <c r="U45" s="224">
        <f t="shared" si="39"/>
        <v>1409.3927720000004</v>
      </c>
      <c r="V45" s="224">
        <f>SUM(I45:T45)</f>
        <v>1409.3927720000004</v>
      </c>
      <c r="W45" s="191">
        <v>167.763101</v>
      </c>
      <c r="X45" s="191">
        <v>182.860328</v>
      </c>
      <c r="Y45" s="191">
        <v>147.698892</v>
      </c>
      <c r="Z45" s="191">
        <v>80.913257</v>
      </c>
      <c r="AA45" s="191">
        <v>142.836164</v>
      </c>
      <c r="AB45" s="191">
        <v>81.462325</v>
      </c>
      <c r="AC45" s="191">
        <v>314.82297</v>
      </c>
      <c r="AD45" s="191">
        <v>182.931947</v>
      </c>
      <c r="AE45" s="191">
        <v>147.643005</v>
      </c>
      <c r="AF45" s="191">
        <v>208.108413</v>
      </c>
      <c r="AG45" s="191">
        <v>329.150912</v>
      </c>
      <c r="AH45" s="191">
        <v>242.027644</v>
      </c>
      <c r="AI45" s="227">
        <f t="shared" si="41"/>
        <v>2228.218958</v>
      </c>
      <c r="AJ45" s="227">
        <f t="shared" si="44"/>
        <v>1301.288984</v>
      </c>
      <c r="AK45" s="191">
        <v>160.60639</v>
      </c>
      <c r="AL45" s="191">
        <v>253.79437</v>
      </c>
      <c r="AM45" s="191">
        <v>252.689153</v>
      </c>
      <c r="AN45" s="191">
        <v>182.108791</v>
      </c>
      <c r="AO45" s="191">
        <v>241.782304</v>
      </c>
      <c r="AP45" s="191">
        <v>360.972427</v>
      </c>
      <c r="AQ45" s="191">
        <v>344.971976</v>
      </c>
      <c r="AR45" s="191">
        <v>271.639399</v>
      </c>
      <c r="AS45" s="191">
        <v>172.693438</v>
      </c>
      <c r="AT45" s="191">
        <v>420.48611</v>
      </c>
      <c r="AU45" s="191">
        <v>683.235365</v>
      </c>
      <c r="AV45" s="191">
        <v>536.907469</v>
      </c>
      <c r="AW45" s="227">
        <f t="shared" si="45"/>
        <v>3881.8871919999992</v>
      </c>
      <c r="AX45" s="224">
        <f t="shared" si="46"/>
        <v>2068.56481</v>
      </c>
      <c r="AY45" s="191">
        <v>469.913967</v>
      </c>
      <c r="AZ45" s="191">
        <v>894.65041</v>
      </c>
      <c r="BA45" s="191">
        <v>566.647861</v>
      </c>
      <c r="BB45" s="191">
        <v>357.371356</v>
      </c>
      <c r="BC45" s="191">
        <v>467.265679</v>
      </c>
      <c r="BD45" s="191">
        <v>265.293561</v>
      </c>
      <c r="BE45" s="191">
        <v>349.183076</v>
      </c>
      <c r="BF45" s="191">
        <v>454.106579</v>
      </c>
      <c r="BG45" s="224">
        <f t="shared" si="47"/>
        <v>3824.4324890000007</v>
      </c>
      <c r="BH45" s="335">
        <f t="shared" si="42"/>
        <v>193.8957092562309</v>
      </c>
      <c r="BI45" s="173">
        <f t="shared" si="43"/>
        <v>84.88337762064128</v>
      </c>
      <c r="BJ45" s="174">
        <f t="shared" si="48"/>
        <v>6.038235307604346</v>
      </c>
      <c r="BL45" s="339"/>
      <c r="BM45" s="347"/>
    </row>
    <row r="46" spans="1:65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214">
        <v>500.492157</v>
      </c>
      <c r="H46" s="182">
        <v>341.186741</v>
      </c>
      <c r="I46" s="191">
        <v>77.503099</v>
      </c>
      <c r="J46" s="191">
        <v>21.712885</v>
      </c>
      <c r="K46" s="191">
        <v>21.539137</v>
      </c>
      <c r="L46" s="191">
        <v>0</v>
      </c>
      <c r="M46" s="191">
        <v>13.414599</v>
      </c>
      <c r="N46" s="191">
        <v>34.389049</v>
      </c>
      <c r="O46" s="191">
        <v>42.522664</v>
      </c>
      <c r="P46" s="191">
        <v>18.087343</v>
      </c>
      <c r="Q46" s="191">
        <v>20.10041</v>
      </c>
      <c r="R46" s="191">
        <v>27.2589</v>
      </c>
      <c r="S46" s="191">
        <v>24.719603</v>
      </c>
      <c r="T46" s="191">
        <v>39.939052</v>
      </c>
      <c r="U46" s="224">
        <f t="shared" si="39"/>
        <v>341.18674100000004</v>
      </c>
      <c r="V46" s="224">
        <f t="shared" si="40"/>
        <v>341.18674100000004</v>
      </c>
      <c r="W46" s="191">
        <v>23.135553</v>
      </c>
      <c r="X46" s="191">
        <v>37.624473</v>
      </c>
      <c r="Y46" s="191">
        <v>96.511622</v>
      </c>
      <c r="Z46" s="191">
        <v>95.065224</v>
      </c>
      <c r="AA46" s="191">
        <v>24.582011</v>
      </c>
      <c r="AB46" s="191">
        <v>13.488912</v>
      </c>
      <c r="AC46" s="191">
        <v>114.358217</v>
      </c>
      <c r="AD46" s="191">
        <v>49.304141</v>
      </c>
      <c r="AE46" s="191">
        <v>2.028368</v>
      </c>
      <c r="AF46" s="191">
        <v>29.668982</v>
      </c>
      <c r="AG46" s="191">
        <v>194.466343</v>
      </c>
      <c r="AH46" s="191">
        <v>0</v>
      </c>
      <c r="AI46" s="227">
        <f t="shared" si="41"/>
        <v>680.2338459999999</v>
      </c>
      <c r="AJ46" s="227">
        <f t="shared" si="44"/>
        <v>454.07015299999995</v>
      </c>
      <c r="AK46" s="191">
        <v>0</v>
      </c>
      <c r="AL46" s="191">
        <v>17.958121</v>
      </c>
      <c r="AM46" s="191">
        <v>163.31724</v>
      </c>
      <c r="AN46" s="191">
        <v>130.309423</v>
      </c>
      <c r="AO46" s="191">
        <v>30.267606</v>
      </c>
      <c r="AP46" s="191">
        <v>82.713014</v>
      </c>
      <c r="AQ46" s="191">
        <v>38.229978</v>
      </c>
      <c r="AR46" s="191">
        <v>23.517421</v>
      </c>
      <c r="AS46" s="191">
        <v>36.181944</v>
      </c>
      <c r="AT46" s="191">
        <v>83.892421</v>
      </c>
      <c r="AU46" s="191">
        <v>279.722475</v>
      </c>
      <c r="AV46" s="191">
        <v>36.3043</v>
      </c>
      <c r="AW46" s="227">
        <f t="shared" si="45"/>
        <v>922.413943</v>
      </c>
      <c r="AX46" s="224">
        <f t="shared" si="46"/>
        <v>486.31280300000003</v>
      </c>
      <c r="AY46" s="191">
        <v>62.85968</v>
      </c>
      <c r="AZ46" s="191">
        <v>67.628827</v>
      </c>
      <c r="BA46" s="191">
        <v>234.520732</v>
      </c>
      <c r="BB46" s="191">
        <v>63.715636</v>
      </c>
      <c r="BC46" s="191">
        <v>146.519448</v>
      </c>
      <c r="BD46" s="191">
        <v>53.752838</v>
      </c>
      <c r="BE46" s="191">
        <v>141.110978</v>
      </c>
      <c r="BF46" s="191">
        <v>106.065385</v>
      </c>
      <c r="BG46" s="224">
        <f t="shared" si="47"/>
        <v>876.1735239999999</v>
      </c>
      <c r="BH46" s="335">
        <f t="shared" si="42"/>
        <v>92.95994643365164</v>
      </c>
      <c r="BI46" s="173">
        <f t="shared" si="43"/>
        <v>80.16665787842724</v>
      </c>
      <c r="BJ46" s="174">
        <f t="shared" si="48"/>
        <v>1.3833534579108953</v>
      </c>
      <c r="BL46" s="339"/>
      <c r="BM46" s="347"/>
    </row>
    <row r="47" spans="1:65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214">
        <v>77.041614</v>
      </c>
      <c r="H47" s="182">
        <v>34.085018</v>
      </c>
      <c r="I47" s="191">
        <v>1.249412</v>
      </c>
      <c r="J47" s="191">
        <v>1.685408</v>
      </c>
      <c r="K47" s="191">
        <v>0.793314</v>
      </c>
      <c r="L47" s="191">
        <v>2.15029</v>
      </c>
      <c r="M47" s="191">
        <v>0.250939</v>
      </c>
      <c r="N47" s="191">
        <v>4.295571</v>
      </c>
      <c r="O47" s="191">
        <v>7.9576</v>
      </c>
      <c r="P47" s="191">
        <v>8.914502</v>
      </c>
      <c r="Q47" s="191">
        <v>1.053808</v>
      </c>
      <c r="R47" s="191">
        <v>2.829881</v>
      </c>
      <c r="S47" s="191">
        <v>0</v>
      </c>
      <c r="T47" s="191">
        <v>2.904293</v>
      </c>
      <c r="U47" s="224">
        <f t="shared" si="39"/>
        <v>34.085018</v>
      </c>
      <c r="V47" s="224">
        <f t="shared" si="40"/>
        <v>34.085018</v>
      </c>
      <c r="W47" s="191">
        <v>0</v>
      </c>
      <c r="X47" s="191">
        <v>0.00196</v>
      </c>
      <c r="Y47" s="191">
        <v>7.911427</v>
      </c>
      <c r="Z47" s="191">
        <v>12.855811</v>
      </c>
      <c r="AA47" s="191">
        <v>2.769793</v>
      </c>
      <c r="AB47" s="191">
        <v>7.258376</v>
      </c>
      <c r="AC47" s="191">
        <v>16.008549</v>
      </c>
      <c r="AD47" s="191">
        <v>3.997084</v>
      </c>
      <c r="AE47" s="191">
        <v>2.204852</v>
      </c>
      <c r="AF47" s="191">
        <v>6.16602</v>
      </c>
      <c r="AG47" s="191">
        <v>11.159475</v>
      </c>
      <c r="AH47" s="191">
        <v>5.636902</v>
      </c>
      <c r="AI47" s="227">
        <f t="shared" si="41"/>
        <v>75.97024900000001</v>
      </c>
      <c r="AJ47" s="227">
        <f t="shared" si="44"/>
        <v>50.803</v>
      </c>
      <c r="AK47" s="191">
        <v>0.207871</v>
      </c>
      <c r="AL47" s="191">
        <v>0.548098</v>
      </c>
      <c r="AM47" s="191">
        <v>9.606138</v>
      </c>
      <c r="AN47" s="191">
        <v>1.880986</v>
      </c>
      <c r="AO47" s="191">
        <v>7.127974</v>
      </c>
      <c r="AP47" s="191">
        <v>30.020755</v>
      </c>
      <c r="AQ47" s="191">
        <v>1.119119</v>
      </c>
      <c r="AR47" s="191">
        <v>16.103855</v>
      </c>
      <c r="AS47" s="191">
        <v>41.764428</v>
      </c>
      <c r="AT47" s="191">
        <v>2.330516</v>
      </c>
      <c r="AU47" s="191">
        <v>42.735832</v>
      </c>
      <c r="AV47" s="191">
        <v>2.055929</v>
      </c>
      <c r="AW47" s="227">
        <f t="shared" si="45"/>
        <v>155.501501</v>
      </c>
      <c r="AX47" s="224">
        <f t="shared" si="46"/>
        <v>66.614796</v>
      </c>
      <c r="AY47" s="191">
        <v>14.864402</v>
      </c>
      <c r="AZ47" s="191">
        <v>9.522919</v>
      </c>
      <c r="BA47" s="191">
        <v>2.262412</v>
      </c>
      <c r="BB47" s="191">
        <v>32.961339</v>
      </c>
      <c r="BC47" s="191">
        <v>46.485023</v>
      </c>
      <c r="BD47" s="191">
        <v>44.613575</v>
      </c>
      <c r="BE47" s="191">
        <v>1.474265</v>
      </c>
      <c r="BF47" s="191">
        <v>31.875098</v>
      </c>
      <c r="BG47" s="224">
        <f t="shared" si="47"/>
        <v>184.05903300000003</v>
      </c>
      <c r="BH47" s="335">
        <f t="shared" si="42"/>
        <v>262.2995354605044</v>
      </c>
      <c r="BI47" s="173">
        <f t="shared" si="43"/>
        <v>176.3035302247267</v>
      </c>
      <c r="BJ47" s="174">
        <f t="shared" si="48"/>
        <v>0.2906030515483662</v>
      </c>
      <c r="BL47" s="339"/>
      <c r="BM47" s="347"/>
    </row>
    <row r="48" spans="1:65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214">
        <v>149.177723</v>
      </c>
      <c r="H48" s="182">
        <v>140.815021</v>
      </c>
      <c r="I48" s="192">
        <v>0.319411</v>
      </c>
      <c r="J48" s="192">
        <v>36.461376</v>
      </c>
      <c r="K48" s="192">
        <v>8.351763</v>
      </c>
      <c r="L48" s="192">
        <v>0</v>
      </c>
      <c r="M48" s="192">
        <v>0</v>
      </c>
      <c r="N48" s="192">
        <v>16.957509</v>
      </c>
      <c r="O48" s="192">
        <v>27.06144</v>
      </c>
      <c r="P48" s="192">
        <v>22.159497</v>
      </c>
      <c r="Q48" s="192">
        <v>3.506517</v>
      </c>
      <c r="R48" s="192">
        <v>8.857787</v>
      </c>
      <c r="S48" s="192">
        <v>11.142758</v>
      </c>
      <c r="T48" s="192">
        <v>5.996963</v>
      </c>
      <c r="U48" s="224">
        <f t="shared" si="39"/>
        <v>140.815021</v>
      </c>
      <c r="V48" s="224">
        <f t="shared" si="40"/>
        <v>140.815021</v>
      </c>
      <c r="W48" s="191">
        <v>13.77275</v>
      </c>
      <c r="X48" s="191">
        <v>32.361781</v>
      </c>
      <c r="Y48" s="191">
        <v>20.053661</v>
      </c>
      <c r="Z48" s="191">
        <v>6.826755</v>
      </c>
      <c r="AA48" s="191">
        <v>12.781328</v>
      </c>
      <c r="AB48" s="191">
        <v>12.413695</v>
      </c>
      <c r="AC48" s="191">
        <v>0.132856</v>
      </c>
      <c r="AD48" s="191">
        <v>11.979568</v>
      </c>
      <c r="AE48" s="191">
        <v>19.182725</v>
      </c>
      <c r="AF48" s="191">
        <v>6.498004</v>
      </c>
      <c r="AG48" s="191">
        <v>36.443381</v>
      </c>
      <c r="AH48" s="191">
        <v>28.932299</v>
      </c>
      <c r="AI48" s="227">
        <f t="shared" si="41"/>
        <v>201.378803</v>
      </c>
      <c r="AJ48" s="227">
        <f t="shared" si="44"/>
        <v>110.32239400000002</v>
      </c>
      <c r="AK48" s="191">
        <v>7.992423</v>
      </c>
      <c r="AL48" s="191">
        <v>17.706402</v>
      </c>
      <c r="AM48" s="191">
        <v>7.57405</v>
      </c>
      <c r="AN48" s="191">
        <v>28.334195</v>
      </c>
      <c r="AO48" s="191">
        <v>26.993694</v>
      </c>
      <c r="AP48" s="191">
        <v>17.549338</v>
      </c>
      <c r="AQ48" s="191">
        <v>12.487293</v>
      </c>
      <c r="AR48" s="191">
        <v>19.508535</v>
      </c>
      <c r="AS48" s="191">
        <v>37.79706</v>
      </c>
      <c r="AT48" s="191">
        <v>14.663583</v>
      </c>
      <c r="AU48" s="191">
        <v>19.656992</v>
      </c>
      <c r="AV48" s="191">
        <v>17.967276</v>
      </c>
      <c r="AW48" s="227">
        <f t="shared" si="45"/>
        <v>228.230841</v>
      </c>
      <c r="AX48" s="224">
        <f t="shared" si="46"/>
        <v>138.14593</v>
      </c>
      <c r="AY48" s="191">
        <v>26.573613</v>
      </c>
      <c r="AZ48" s="191">
        <v>5.901389</v>
      </c>
      <c r="BA48" s="191">
        <v>35.943506</v>
      </c>
      <c r="BB48" s="191">
        <v>34.855535</v>
      </c>
      <c r="BC48" s="191">
        <v>6.480914</v>
      </c>
      <c r="BD48" s="191">
        <v>15.046564</v>
      </c>
      <c r="BE48" s="191">
        <v>28.668992</v>
      </c>
      <c r="BF48" s="191">
        <v>0</v>
      </c>
      <c r="BG48" s="224">
        <f t="shared" si="47"/>
        <v>153.470513</v>
      </c>
      <c r="BH48" s="335">
        <f t="shared" si="42"/>
        <v>39.11093426779697</v>
      </c>
      <c r="BI48" s="173">
        <f t="shared" si="43"/>
        <v>11.093039802186007</v>
      </c>
      <c r="BJ48" s="174">
        <f t="shared" si="48"/>
        <v>0.2423081262221626</v>
      </c>
      <c r="BL48" s="339"/>
      <c r="BM48" s="347"/>
    </row>
    <row r="49" spans="1:65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214">
        <v>34278.033372</v>
      </c>
      <c r="H49" s="182">
        <v>25498.396149</v>
      </c>
      <c r="I49" s="191">
        <v>3403.986413</v>
      </c>
      <c r="J49" s="191">
        <v>2827.146049</v>
      </c>
      <c r="K49" s="191">
        <v>1879.645676</v>
      </c>
      <c r="L49" s="191">
        <v>971.248036</v>
      </c>
      <c r="M49" s="191">
        <v>1704.015037</v>
      </c>
      <c r="N49" s="191">
        <v>3408.401182</v>
      </c>
      <c r="O49" s="191">
        <v>2428.271193</v>
      </c>
      <c r="P49" s="191">
        <v>1922.158412</v>
      </c>
      <c r="Q49" s="191">
        <v>2222.709476</v>
      </c>
      <c r="R49" s="191">
        <v>1995.331221</v>
      </c>
      <c r="S49" s="191">
        <v>1040.720581</v>
      </c>
      <c r="T49" s="191">
        <v>1694.762873</v>
      </c>
      <c r="U49" s="224">
        <f t="shared" si="39"/>
        <v>25498.396149</v>
      </c>
      <c r="V49" s="224">
        <f t="shared" si="40"/>
        <v>25498.396149</v>
      </c>
      <c r="W49" s="191">
        <v>1994.01973</v>
      </c>
      <c r="X49" s="191">
        <v>1686.083422</v>
      </c>
      <c r="Y49" s="191">
        <v>3874.808391</v>
      </c>
      <c r="Z49" s="191">
        <v>2858.541633</v>
      </c>
      <c r="AA49" s="191">
        <v>2201.740093</v>
      </c>
      <c r="AB49" s="191">
        <v>2280.227205</v>
      </c>
      <c r="AC49" s="191">
        <v>6198.970642</v>
      </c>
      <c r="AD49" s="191">
        <v>2123.031525</v>
      </c>
      <c r="AE49" s="191">
        <v>2345.746176</v>
      </c>
      <c r="AF49" s="191">
        <v>3226.367884</v>
      </c>
      <c r="AG49" s="191">
        <v>4615.777758</v>
      </c>
      <c r="AH49" s="191">
        <v>3793.083164</v>
      </c>
      <c r="AI49" s="227">
        <f t="shared" si="41"/>
        <v>37198.397623000004</v>
      </c>
      <c r="AJ49" s="227">
        <f t="shared" si="44"/>
        <v>23217.422640999997</v>
      </c>
      <c r="AK49" s="191">
        <v>3530.312579</v>
      </c>
      <c r="AL49" s="191">
        <v>2942.843653</v>
      </c>
      <c r="AM49" s="191">
        <v>4088.305576</v>
      </c>
      <c r="AN49" s="191">
        <v>4391.307158</v>
      </c>
      <c r="AO49" s="191">
        <v>4355.841981</v>
      </c>
      <c r="AP49" s="191">
        <v>8704.921279</v>
      </c>
      <c r="AQ49" s="191">
        <v>4401.735533</v>
      </c>
      <c r="AR49" s="191">
        <v>6545.548306</v>
      </c>
      <c r="AS49" s="191">
        <v>3843.79299</v>
      </c>
      <c r="AT49" s="191">
        <v>4781.927877</v>
      </c>
      <c r="AU49" s="191">
        <v>4943.798094</v>
      </c>
      <c r="AV49" s="191">
        <v>4997.725541</v>
      </c>
      <c r="AW49" s="227">
        <f t="shared" si="45"/>
        <v>57528.060567</v>
      </c>
      <c r="AX49" s="224">
        <f t="shared" si="46"/>
        <v>38960.816065</v>
      </c>
      <c r="AY49" s="191">
        <v>5701.666234</v>
      </c>
      <c r="AZ49" s="191">
        <v>4741.079526</v>
      </c>
      <c r="BA49" s="191">
        <v>5526.440881</v>
      </c>
      <c r="BB49" s="191">
        <v>5527.432322</v>
      </c>
      <c r="BC49" s="191">
        <v>4289.17444</v>
      </c>
      <c r="BD49" s="191">
        <v>3467.45481</v>
      </c>
      <c r="BE49" s="191">
        <v>3759.28066</v>
      </c>
      <c r="BF49" s="191">
        <v>3681.314625</v>
      </c>
      <c r="BG49" s="224">
        <f t="shared" si="47"/>
        <v>36693.843497999995</v>
      </c>
      <c r="BH49" s="335">
        <f>+(BG49-AJ49)/AJ49*100</f>
        <v>58.04443096625972</v>
      </c>
      <c r="BI49" s="173">
        <f>+(BG49-AX49)/AX49*100</f>
        <v>-5.818596210145898</v>
      </c>
      <c r="BJ49" s="174">
        <f t="shared" si="48"/>
        <v>57.93436333851092</v>
      </c>
      <c r="BL49" s="339"/>
      <c r="BM49" s="347"/>
    </row>
    <row r="50" spans="1:65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214">
        <v>1452.539135</v>
      </c>
      <c r="H50" s="182">
        <v>1804.694808</v>
      </c>
      <c r="I50" s="191">
        <v>94.192885</v>
      </c>
      <c r="J50" s="191">
        <v>159.918311</v>
      </c>
      <c r="K50" s="191">
        <v>197.802233</v>
      </c>
      <c r="L50" s="191">
        <v>57.533</v>
      </c>
      <c r="M50" s="191">
        <v>74.071244</v>
      </c>
      <c r="N50" s="191">
        <v>215.326245</v>
      </c>
      <c r="O50" s="191">
        <v>180.449335</v>
      </c>
      <c r="P50" s="191">
        <v>275.388837</v>
      </c>
      <c r="Q50" s="191">
        <v>117.116356</v>
      </c>
      <c r="R50" s="191">
        <v>139.386788</v>
      </c>
      <c r="S50" s="191">
        <v>76.512729</v>
      </c>
      <c r="T50" s="191">
        <v>216.996845</v>
      </c>
      <c r="U50" s="224">
        <f t="shared" si="39"/>
        <v>1804.6948080000002</v>
      </c>
      <c r="V50" s="224">
        <f t="shared" si="40"/>
        <v>1804.6948080000002</v>
      </c>
      <c r="W50" s="191">
        <v>128.852945</v>
      </c>
      <c r="X50" s="191">
        <v>170.642048</v>
      </c>
      <c r="Y50" s="191">
        <v>153.562</v>
      </c>
      <c r="Z50" s="191">
        <v>89.10252</v>
      </c>
      <c r="AA50" s="191">
        <v>78.114516</v>
      </c>
      <c r="AB50" s="191">
        <v>60.238127</v>
      </c>
      <c r="AC50" s="191">
        <v>77.103235</v>
      </c>
      <c r="AD50" s="191">
        <v>83.851379</v>
      </c>
      <c r="AE50" s="191">
        <v>74.63375</v>
      </c>
      <c r="AF50" s="191">
        <v>95.680695</v>
      </c>
      <c r="AG50" s="191">
        <v>139.684894</v>
      </c>
      <c r="AH50" s="191">
        <v>72.699522</v>
      </c>
      <c r="AI50" s="227">
        <f t="shared" si="41"/>
        <v>1224.1656309999998</v>
      </c>
      <c r="AJ50" s="227">
        <f t="shared" si="44"/>
        <v>841.46677</v>
      </c>
      <c r="AK50" s="191">
        <v>66.383059</v>
      </c>
      <c r="AL50" s="191">
        <v>68.786686</v>
      </c>
      <c r="AM50" s="191">
        <v>89.695459</v>
      </c>
      <c r="AN50" s="191">
        <v>190.717115</v>
      </c>
      <c r="AO50" s="191">
        <v>73.851742</v>
      </c>
      <c r="AP50" s="191">
        <v>178.56364</v>
      </c>
      <c r="AQ50" s="191">
        <v>103.706284</v>
      </c>
      <c r="AR50" s="191">
        <v>96.840359</v>
      </c>
      <c r="AS50" s="191">
        <v>160.183879</v>
      </c>
      <c r="AT50" s="191">
        <v>129.137627</v>
      </c>
      <c r="AU50" s="191">
        <v>177.530165</v>
      </c>
      <c r="AV50" s="191">
        <v>210.739195</v>
      </c>
      <c r="AW50" s="227">
        <f t="shared" si="45"/>
        <v>1546.1352100000004</v>
      </c>
      <c r="AX50" s="224">
        <f t="shared" si="46"/>
        <v>868.544344</v>
      </c>
      <c r="AY50" s="191">
        <v>101.943366</v>
      </c>
      <c r="AZ50" s="191">
        <v>107.10474</v>
      </c>
      <c r="BA50" s="191">
        <v>137.239031</v>
      </c>
      <c r="BB50" s="191">
        <v>139.981944</v>
      </c>
      <c r="BC50" s="191">
        <v>85.146768</v>
      </c>
      <c r="BD50" s="191">
        <v>79.374297</v>
      </c>
      <c r="BE50" s="191">
        <v>127.769048</v>
      </c>
      <c r="BF50" s="191">
        <v>106.166069</v>
      </c>
      <c r="BG50" s="224">
        <f t="shared" si="47"/>
        <v>884.7252629999999</v>
      </c>
      <c r="BH50" s="335">
        <f t="shared" si="42"/>
        <v>5.140843886205979</v>
      </c>
      <c r="BI50" s="173">
        <f t="shared" si="43"/>
        <v>1.8629928467993</v>
      </c>
      <c r="BJ50" s="174">
        <f t="shared" si="48"/>
        <v>1.396855438275234</v>
      </c>
      <c r="BL50" s="339"/>
      <c r="BM50" s="347"/>
    </row>
    <row r="51" spans="1:66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217">
        <v>53482.916579</v>
      </c>
      <c r="H51" s="184">
        <v>39873.974728</v>
      </c>
      <c r="I51" s="193">
        <f>SUM(I40:I50)</f>
        <v>4796.480581000001</v>
      </c>
      <c r="J51" s="193">
        <f aca="true" t="shared" si="49" ref="J51:T51">SUM(J40:J50)</f>
        <v>4333.1212860000005</v>
      </c>
      <c r="K51" s="193">
        <f t="shared" si="49"/>
        <v>2915.047878</v>
      </c>
      <c r="L51" s="193">
        <f t="shared" si="49"/>
        <v>1289.6800079999998</v>
      </c>
      <c r="M51" s="193">
        <f t="shared" si="49"/>
        <v>2329.2926730000004</v>
      </c>
      <c r="N51" s="193">
        <f t="shared" si="49"/>
        <v>5063.32211</v>
      </c>
      <c r="O51" s="193">
        <f t="shared" si="49"/>
        <v>3826.226178</v>
      </c>
      <c r="P51" s="193">
        <f t="shared" si="49"/>
        <v>3223.200757</v>
      </c>
      <c r="Q51" s="193">
        <f t="shared" si="49"/>
        <v>3451.552429</v>
      </c>
      <c r="R51" s="193">
        <f t="shared" si="49"/>
        <v>3290.1923429999997</v>
      </c>
      <c r="S51" s="193">
        <f t="shared" si="49"/>
        <v>2249.332397</v>
      </c>
      <c r="T51" s="193">
        <f t="shared" si="49"/>
        <v>3106.526088</v>
      </c>
      <c r="U51" s="225">
        <f t="shared" si="39"/>
        <v>39873.974727999994</v>
      </c>
      <c r="V51" s="225">
        <f t="shared" si="40"/>
        <v>39873.974727999994</v>
      </c>
      <c r="W51" s="193">
        <f>SUM(W40:W50)</f>
        <v>3681.284802</v>
      </c>
      <c r="X51" s="193">
        <f aca="true" t="shared" si="50" ref="X51:AH51">SUM(X40:X50)</f>
        <v>3262.354193</v>
      </c>
      <c r="Y51" s="193">
        <f t="shared" si="50"/>
        <v>5705.755725</v>
      </c>
      <c r="Z51" s="193">
        <f t="shared" si="50"/>
        <v>4432.807449</v>
      </c>
      <c r="AA51" s="193">
        <f t="shared" si="50"/>
        <v>3619.553623</v>
      </c>
      <c r="AB51" s="193">
        <f t="shared" si="50"/>
        <v>3611.9662730000005</v>
      </c>
      <c r="AC51" s="193">
        <f t="shared" si="50"/>
        <v>9596.599654000001</v>
      </c>
      <c r="AD51" s="193">
        <f t="shared" si="50"/>
        <v>4151.633715</v>
      </c>
      <c r="AE51" s="193">
        <f t="shared" si="50"/>
        <v>5044.097304</v>
      </c>
      <c r="AF51" s="193">
        <f t="shared" si="50"/>
        <v>5625.913627</v>
      </c>
      <c r="AG51" s="193">
        <f t="shared" si="50"/>
        <v>8164.494668</v>
      </c>
      <c r="AH51" s="193">
        <f t="shared" si="50"/>
        <v>6326.024324000001</v>
      </c>
      <c r="AI51" s="228">
        <f t="shared" si="41"/>
        <v>63222.485357000005</v>
      </c>
      <c r="AJ51" s="228">
        <f t="shared" si="44"/>
        <v>38061.955434</v>
      </c>
      <c r="AK51" s="193">
        <f>SUM(AK40:AK50)</f>
        <v>5487.952147</v>
      </c>
      <c r="AL51" s="193">
        <f>SUM(AL40:AL50)</f>
        <v>4849.549828</v>
      </c>
      <c r="AM51" s="193">
        <f>SUM(AM40:AM50)</f>
        <v>6776.699401999999</v>
      </c>
      <c r="AN51" s="193">
        <f>SUM(AN40:AN50)</f>
        <v>7671.334986000001</v>
      </c>
      <c r="AO51" s="193">
        <f>SUM(AO40:AO50)</f>
        <v>6800.019751999999</v>
      </c>
      <c r="AP51" s="193">
        <v>14253.221842</v>
      </c>
      <c r="AQ51" s="193">
        <v>8432.693197</v>
      </c>
      <c r="AR51" s="193">
        <v>10096.897547</v>
      </c>
      <c r="AS51" s="193">
        <v>6821.327479</v>
      </c>
      <c r="AT51" s="193">
        <v>7990.012085</v>
      </c>
      <c r="AU51" s="193">
        <v>9330.637844</v>
      </c>
      <c r="AV51" s="193">
        <v>8732.493896</v>
      </c>
      <c r="AW51" s="228">
        <f>SUM(AK51:AV51)</f>
        <v>97242.84000499999</v>
      </c>
      <c r="AX51" s="225">
        <f>SUM(AK51:AR51)</f>
        <v>64368.368701</v>
      </c>
      <c r="AY51" s="193">
        <v>8639.111283</v>
      </c>
      <c r="AZ51" s="193">
        <v>8225.757764</v>
      </c>
      <c r="BA51" s="193">
        <v>9625.150394</v>
      </c>
      <c r="BB51" s="193">
        <v>9216.886804</v>
      </c>
      <c r="BC51" s="193">
        <v>8126.346806</v>
      </c>
      <c r="BD51" s="193">
        <v>6401.204071</v>
      </c>
      <c r="BE51" s="193">
        <v>6579.464298</v>
      </c>
      <c r="BF51" s="193">
        <v>6523.00227</v>
      </c>
      <c r="BG51" s="225">
        <f t="shared" si="47"/>
        <v>63336.923689999996</v>
      </c>
      <c r="BH51" s="336">
        <f t="shared" si="42"/>
        <v>66.40480755075015</v>
      </c>
      <c r="BI51" s="175">
        <f t="shared" si="43"/>
        <v>-1.6024097422620862</v>
      </c>
      <c r="BJ51" s="176">
        <f t="shared" si="48"/>
        <v>100</v>
      </c>
      <c r="BK51" s="134"/>
      <c r="BL51" s="370"/>
      <c r="BM51" s="371"/>
      <c r="BN51" s="134"/>
    </row>
    <row r="52" spans="1:62" ht="14.25">
      <c r="A52" s="187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0"/>
      <c r="BI52" s="42"/>
      <c r="BJ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84</v>
      </c>
      <c r="B54" s="3"/>
      <c r="C54" s="3"/>
      <c r="D54" s="3"/>
    </row>
    <row r="55" spans="1:4" ht="13.5">
      <c r="A55" s="3" t="s">
        <v>85</v>
      </c>
      <c r="B55" s="11"/>
      <c r="C55" s="3"/>
      <c r="D55" s="3"/>
    </row>
    <row r="56" spans="1:62" ht="13.5">
      <c r="A56" s="140" t="s">
        <v>91</v>
      </c>
      <c r="B56" s="30"/>
      <c r="C56" s="11"/>
      <c r="D56" s="11"/>
      <c r="G56" s="218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</row>
    <row r="57" spans="1:62" ht="15">
      <c r="A57" s="31"/>
      <c r="B57" s="31"/>
      <c r="C57" s="12"/>
      <c r="D57" s="12"/>
      <c r="E57" s="12"/>
      <c r="F57" s="121"/>
      <c r="G57" s="121"/>
      <c r="H57" s="139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39"/>
      <c r="BI57" s="64"/>
      <c r="BJ57" s="64"/>
    </row>
    <row r="58" spans="1:62" ht="15">
      <c r="A58" s="32"/>
      <c r="B58" s="32"/>
      <c r="C58" s="27"/>
      <c r="D58" s="27"/>
      <c r="E58" s="27"/>
      <c r="F58" s="219"/>
      <c r="G58" s="219"/>
      <c r="H58" s="139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39"/>
      <c r="BI58" s="64"/>
      <c r="BJ58" s="64"/>
    </row>
    <row r="59" spans="1:62" ht="13.5">
      <c r="A59" s="3"/>
      <c r="B59" s="3"/>
      <c r="C59" s="3"/>
      <c r="D59" s="3"/>
      <c r="H59" s="139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39"/>
      <c r="BI59" s="64"/>
      <c r="BJ59" s="64"/>
    </row>
    <row r="60" spans="1:62" ht="13.5">
      <c r="A60" s="3"/>
      <c r="B60" s="3"/>
      <c r="C60" s="3"/>
      <c r="D60" s="3"/>
      <c r="H60" s="139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39"/>
      <c r="BI60" s="64"/>
      <c r="BJ60" s="64"/>
    </row>
    <row r="61" spans="1:62" ht="13.5">
      <c r="A61" s="3"/>
      <c r="B61" s="3"/>
      <c r="C61" s="3"/>
      <c r="D61" s="3"/>
      <c r="H61" s="139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39"/>
      <c r="BI61" s="64"/>
      <c r="BJ61" s="64"/>
    </row>
    <row r="62" spans="1:62" ht="13.5">
      <c r="A62" s="3"/>
      <c r="B62" s="3"/>
      <c r="C62" s="3"/>
      <c r="D62" s="3"/>
      <c r="H62" s="139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39"/>
      <c r="BI62" s="64"/>
      <c r="BJ62" s="64"/>
    </row>
    <row r="63" spans="1:62" ht="13.5">
      <c r="A63" s="3"/>
      <c r="B63" s="3"/>
      <c r="C63" s="3"/>
      <c r="D63" s="3"/>
      <c r="H63" s="139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39"/>
      <c r="BI63" s="64"/>
      <c r="BJ63" s="64"/>
    </row>
    <row r="64" spans="1:62" ht="13.5">
      <c r="A64" s="3"/>
      <c r="B64" s="3"/>
      <c r="C64" s="3"/>
      <c r="D64" s="3"/>
      <c r="H64" s="139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39"/>
      <c r="BI64" s="64"/>
      <c r="BJ64" s="64"/>
    </row>
    <row r="65" spans="1:62" ht="13.5">
      <c r="A65" s="3"/>
      <c r="B65" s="3"/>
      <c r="C65" s="3"/>
      <c r="D65" s="3"/>
      <c r="H65" s="139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39"/>
      <c r="BI65" s="64"/>
      <c r="BJ65" s="64"/>
    </row>
    <row r="66" spans="1:62" ht="13.5">
      <c r="A66" s="3"/>
      <c r="B66" s="3"/>
      <c r="C66" s="3"/>
      <c r="D66" s="3"/>
      <c r="H66" s="139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39"/>
      <c r="BI66" s="64"/>
      <c r="BJ66" s="64"/>
    </row>
    <row r="67" spans="1:62" ht="13.5">
      <c r="A67" s="3"/>
      <c r="B67" s="3"/>
      <c r="C67" s="3"/>
      <c r="D67" s="3"/>
      <c r="H67" s="139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39"/>
      <c r="BI67" s="64"/>
      <c r="BJ67" s="64"/>
    </row>
    <row r="68" spans="1:62" ht="13.5">
      <c r="A68" s="3"/>
      <c r="B68" s="3"/>
      <c r="C68" s="3"/>
      <c r="D68" s="3"/>
      <c r="H68" s="139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39"/>
      <c r="BI68" s="64"/>
      <c r="BJ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zoomScalePageLayoutView="0" workbookViewId="0" topLeftCell="A4">
      <selection activeCell="A41" sqref="A41:IV41"/>
    </sheetView>
  </sheetViews>
  <sheetFormatPr defaultColWidth="9.140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5" width="3.140625" style="37" customWidth="1"/>
    <col min="16" max="17" width="11.28125" style="37" customWidth="1"/>
    <col min="18" max="16384" width="8.8515625" style="37" customWidth="1"/>
  </cols>
  <sheetData>
    <row r="1" ht="13.5">
      <c r="A1" s="38" t="s">
        <v>45</v>
      </c>
    </row>
    <row r="2" spans="1:12" ht="13.5">
      <c r="A2" s="392" t="s">
        <v>27</v>
      </c>
      <c r="B2" s="393" t="s">
        <v>28</v>
      </c>
      <c r="C2" s="394" t="s">
        <v>29</v>
      </c>
      <c r="D2" s="395"/>
      <c r="E2" s="395"/>
      <c r="F2" s="395"/>
      <c r="G2" s="395"/>
      <c r="H2" s="395"/>
      <c r="I2" s="395"/>
      <c r="J2" s="395"/>
      <c r="K2" s="395"/>
      <c r="L2" s="396"/>
    </row>
    <row r="3" spans="1:12" ht="13.5">
      <c r="A3" s="392"/>
      <c r="B3" s="393"/>
      <c r="C3" s="393" t="s">
        <v>30</v>
      </c>
      <c r="D3" s="393"/>
      <c r="E3" s="393" t="s">
        <v>31</v>
      </c>
      <c r="F3" s="393"/>
      <c r="G3" s="393" t="s">
        <v>32</v>
      </c>
      <c r="H3" s="393"/>
      <c r="I3" s="393" t="s">
        <v>33</v>
      </c>
      <c r="J3" s="393"/>
      <c r="K3" s="393" t="s">
        <v>34</v>
      </c>
      <c r="L3" s="393"/>
    </row>
    <row r="4" spans="1:12" ht="27">
      <c r="A4" s="392"/>
      <c r="B4" s="393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3.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3.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7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7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6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1"/>
      <c r="P12" s="39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1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1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1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1"/>
    </row>
    <row r="17" spans="1:13" s="60" customFormat="1" ht="15" customHeight="1">
      <c r="A17" s="341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1"/>
    </row>
    <row r="18" spans="1:13" s="60" customFormat="1" ht="15" customHeight="1">
      <c r="A18" s="341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20"/>
    </row>
    <row r="19" spans="1:13" s="60" customFormat="1" ht="15" customHeight="1">
      <c r="A19" s="341">
        <v>2022</v>
      </c>
      <c r="B19" s="108">
        <f>+C19+E19+G19+I19+K19</f>
        <v>25729.91779000002</v>
      </c>
      <c r="C19" s="109">
        <v>8211.46521000001</v>
      </c>
      <c r="D19" s="110">
        <f>+C19/B19*100</f>
        <v>31.914074802024473</v>
      </c>
      <c r="E19" s="357">
        <v>2981.928370000001</v>
      </c>
      <c r="F19" s="110">
        <f>+E19/B19*100</f>
        <v>11.589342781184216</v>
      </c>
      <c r="G19" s="357">
        <v>2172.54411</v>
      </c>
      <c r="H19" s="110">
        <f>+G19/B19*100</f>
        <v>8.443649636705652</v>
      </c>
      <c r="I19" s="357">
        <v>2046.3772000000001</v>
      </c>
      <c r="J19" s="110">
        <f>+I19/B19*100</f>
        <v>7.953298633528197</v>
      </c>
      <c r="K19" s="357">
        <v>10317.60290000001</v>
      </c>
      <c r="L19" s="110">
        <f>+K19/B19*100</f>
        <v>40.09963414655746</v>
      </c>
      <c r="M19" s="320"/>
    </row>
    <row r="20" spans="1:13" s="237" customFormat="1" ht="15" customHeight="1">
      <c r="A20" s="342" t="s">
        <v>170</v>
      </c>
      <c r="B20" s="238">
        <f>+C20+E20+G20+I20+K20</f>
        <v>15702.714849999997</v>
      </c>
      <c r="C20" s="234">
        <v>4886.594619999996</v>
      </c>
      <c r="D20" s="235">
        <f>+C20/B20*100</f>
        <v>31.119425313897214</v>
      </c>
      <c r="E20" s="344">
        <v>1857.7702699999995</v>
      </c>
      <c r="F20" s="235">
        <f>+E20/B20*100</f>
        <v>11.830885854747594</v>
      </c>
      <c r="G20" s="344">
        <v>1525.2672399999992</v>
      </c>
      <c r="H20" s="235">
        <f>+G20/B20*100</f>
        <v>9.713398317234294</v>
      </c>
      <c r="I20" s="344">
        <v>1096.60979</v>
      </c>
      <c r="J20" s="235">
        <f>+I20/B20*100</f>
        <v>6.983568131213949</v>
      </c>
      <c r="K20" s="344">
        <v>6336.472930000002</v>
      </c>
      <c r="L20" s="235">
        <f>+K20/B20*100</f>
        <v>40.35272238290695</v>
      </c>
      <c r="M20"/>
    </row>
    <row r="21" spans="1:13" ht="13.5">
      <c r="A21" s="72"/>
      <c r="B21" s="36"/>
      <c r="C21" s="36"/>
      <c r="H21" s="78"/>
      <c r="I21" s="71"/>
      <c r="J21" s="78"/>
      <c r="K21" s="71"/>
      <c r="L21" s="70"/>
      <c r="M21" s="269"/>
    </row>
    <row r="22" spans="1:16" ht="13.5">
      <c r="A22" s="38" t="s">
        <v>46</v>
      </c>
      <c r="M22"/>
      <c r="N22" s="239"/>
      <c r="O22" s="326"/>
      <c r="P22" s="326"/>
    </row>
    <row r="23" spans="1:16" ht="13.5">
      <c r="A23" s="392" t="s">
        <v>27</v>
      </c>
      <c r="B23" s="393" t="s">
        <v>37</v>
      </c>
      <c r="C23" s="394" t="s">
        <v>38</v>
      </c>
      <c r="D23" s="395"/>
      <c r="E23" s="395"/>
      <c r="F23" s="395"/>
      <c r="G23" s="395"/>
      <c r="H23" s="395"/>
      <c r="I23" s="395"/>
      <c r="J23" s="395"/>
      <c r="K23" s="395"/>
      <c r="L23" s="396"/>
      <c r="N23" s="239"/>
      <c r="O23" s="274"/>
      <c r="P23" s="274"/>
    </row>
    <row r="24" spans="1:14" ht="13.5">
      <c r="A24" s="392"/>
      <c r="B24" s="393"/>
      <c r="C24" s="393" t="s">
        <v>30</v>
      </c>
      <c r="D24" s="393"/>
      <c r="E24" s="393" t="s">
        <v>31</v>
      </c>
      <c r="F24" s="393"/>
      <c r="G24" s="393" t="s">
        <v>32</v>
      </c>
      <c r="H24" s="393"/>
      <c r="I24" s="393" t="s">
        <v>33</v>
      </c>
      <c r="J24" s="393"/>
      <c r="K24" s="393" t="s">
        <v>34</v>
      </c>
      <c r="L24" s="393"/>
      <c r="N24" s="263"/>
    </row>
    <row r="25" spans="1:14" ht="27">
      <c r="A25" s="392"/>
      <c r="B25" s="393"/>
      <c r="C25" s="45" t="s">
        <v>39</v>
      </c>
      <c r="D25" s="45" t="s">
        <v>36</v>
      </c>
      <c r="E25" s="45" t="s">
        <v>39</v>
      </c>
      <c r="F25" s="45" t="s">
        <v>36</v>
      </c>
      <c r="G25" s="45" t="s">
        <v>39</v>
      </c>
      <c r="H25" s="45" t="s">
        <v>36</v>
      </c>
      <c r="I25" s="45" t="s">
        <v>39</v>
      </c>
      <c r="J25" s="45" t="s">
        <v>36</v>
      </c>
      <c r="K25" s="45" t="s">
        <v>39</v>
      </c>
      <c r="L25" s="45" t="s">
        <v>36</v>
      </c>
      <c r="N25" s="66"/>
    </row>
    <row r="26" spans="1:14" ht="13.5" hidden="1">
      <c r="A26" s="33">
        <v>2008</v>
      </c>
      <c r="B26" s="34">
        <f aca="true" t="shared" si="6" ref="B26:B36">+C26+E26+G26+I26+K26</f>
        <v>19077.283744000015</v>
      </c>
      <c r="C26" s="77">
        <v>13829.852680000013</v>
      </c>
      <c r="D26" s="76">
        <f aca="true" t="shared" si="7" ref="D26:D36">+C26/B26*100</f>
        <v>72.49382493642278</v>
      </c>
      <c r="E26" s="77">
        <v>463.820437</v>
      </c>
      <c r="F26" s="76">
        <f aca="true" t="shared" si="8" ref="F26:F36">+E26/B26*100</f>
        <v>2.4312708414051656</v>
      </c>
      <c r="G26" s="77">
        <v>766.964572</v>
      </c>
      <c r="H26" s="76">
        <f aca="true" t="shared" si="9" ref="H26:H36">+G26/B26*100</f>
        <v>4.020302797253396</v>
      </c>
      <c r="I26" s="77">
        <v>1290.646054999999</v>
      </c>
      <c r="J26" s="76">
        <f aca="true" t="shared" si="10" ref="J26:J36">+I26/B26*100</f>
        <v>6.765355447448955</v>
      </c>
      <c r="K26" s="77">
        <v>2726</v>
      </c>
      <c r="L26" s="76">
        <f aca="true" t="shared" si="11" ref="L26:L36">+K26/B26*100</f>
        <v>14.289245977469683</v>
      </c>
      <c r="M26" s="75"/>
      <c r="N26" s="66"/>
    </row>
    <row r="27" spans="1:14" ht="13.5" hidden="1">
      <c r="A27" s="33">
        <v>2009</v>
      </c>
      <c r="B27" s="34">
        <f t="shared" si="6"/>
        <v>21014.972463000006</v>
      </c>
      <c r="C27" s="77">
        <v>14853.127467000004</v>
      </c>
      <c r="D27" s="76">
        <f t="shared" si="7"/>
        <v>70.6787862470491</v>
      </c>
      <c r="E27" s="77">
        <v>428.9821059999998</v>
      </c>
      <c r="F27" s="76">
        <f t="shared" si="8"/>
        <v>2.041316526849068</v>
      </c>
      <c r="G27" s="77">
        <v>1095.6838119999998</v>
      </c>
      <c r="H27" s="76">
        <f t="shared" si="9"/>
        <v>5.213824638262622</v>
      </c>
      <c r="I27" s="77">
        <v>1951.179078000002</v>
      </c>
      <c r="J27" s="76">
        <f t="shared" si="10"/>
        <v>9.28470918263321</v>
      </c>
      <c r="K27" s="77">
        <v>2686</v>
      </c>
      <c r="L27" s="76">
        <f t="shared" si="11"/>
        <v>12.781363405205997</v>
      </c>
      <c r="M27" s="75"/>
      <c r="N27" s="66"/>
    </row>
    <row r="28" spans="1:14" ht="15" customHeight="1">
      <c r="A28" s="33">
        <v>2010</v>
      </c>
      <c r="B28" s="34">
        <f t="shared" si="6"/>
        <v>19834.013771</v>
      </c>
      <c r="C28" s="77">
        <v>12987</v>
      </c>
      <c r="D28" s="76">
        <f t="shared" si="7"/>
        <v>65.47842584937973</v>
      </c>
      <c r="E28" s="77">
        <v>446.1771470000001</v>
      </c>
      <c r="F28" s="76">
        <f t="shared" si="8"/>
        <v>2.2495554966910993</v>
      </c>
      <c r="G28" s="77">
        <v>1150.0035589999998</v>
      </c>
      <c r="H28" s="76">
        <f t="shared" si="9"/>
        <v>5.798138351005179</v>
      </c>
      <c r="I28" s="77">
        <v>1866.8330650000019</v>
      </c>
      <c r="J28" s="76">
        <f t="shared" si="10"/>
        <v>9.412280774603287</v>
      </c>
      <c r="K28" s="77">
        <v>3384</v>
      </c>
      <c r="L28" s="76">
        <f t="shared" si="11"/>
        <v>17.061599528320706</v>
      </c>
      <c r="M28"/>
      <c r="N28" s="66"/>
    </row>
    <row r="29" spans="1:14" ht="15" customHeight="1" hidden="1">
      <c r="A29" s="33">
        <v>2011</v>
      </c>
      <c r="B29" s="34">
        <f t="shared" si="6"/>
        <v>21875.852472000002</v>
      </c>
      <c r="C29" s="77">
        <v>11272</v>
      </c>
      <c r="D29" s="76">
        <f t="shared" si="7"/>
        <v>51.52713483704279</v>
      </c>
      <c r="E29" s="77">
        <v>632.7753409999998</v>
      </c>
      <c r="F29" s="76">
        <f t="shared" si="8"/>
        <v>2.892574549082924</v>
      </c>
      <c r="G29" s="77">
        <v>1920.6013349999998</v>
      </c>
      <c r="H29" s="76">
        <f t="shared" si="9"/>
        <v>8.77954967678756</v>
      </c>
      <c r="I29" s="77">
        <v>3429.4757960000015</v>
      </c>
      <c r="J29" s="76">
        <f t="shared" si="10"/>
        <v>15.676992704122316</v>
      </c>
      <c r="K29" s="77">
        <v>4621</v>
      </c>
      <c r="L29" s="76">
        <f t="shared" si="11"/>
        <v>21.123748232964402</v>
      </c>
      <c r="M29" s="172"/>
      <c r="N29" s="66"/>
    </row>
    <row r="30" spans="1:14" ht="15" customHeight="1" hidden="1">
      <c r="A30" s="74">
        <v>2012</v>
      </c>
      <c r="B30" s="34">
        <f t="shared" si="6"/>
        <v>26363.092374</v>
      </c>
      <c r="C30" s="77">
        <v>10676.860244</v>
      </c>
      <c r="D30" s="76">
        <f t="shared" si="7"/>
        <v>40.49927107386617</v>
      </c>
      <c r="E30" s="77">
        <v>619.584717</v>
      </c>
      <c r="F30" s="76">
        <f t="shared" si="8"/>
        <v>2.3501974207360106</v>
      </c>
      <c r="G30" s="77">
        <v>5100.702015</v>
      </c>
      <c r="H30" s="76">
        <f t="shared" si="9"/>
        <v>19.347889627813355</v>
      </c>
      <c r="I30" s="77">
        <v>5375.506672</v>
      </c>
      <c r="J30" s="76">
        <f t="shared" si="10"/>
        <v>20.39027362852725</v>
      </c>
      <c r="K30" s="77">
        <v>4590.438725999999</v>
      </c>
      <c r="L30" s="76">
        <f t="shared" si="11"/>
        <v>17.412368249057213</v>
      </c>
      <c r="M30" s="39"/>
      <c r="N30" s="66"/>
    </row>
    <row r="31" spans="1:14" ht="15" customHeight="1" hidden="1">
      <c r="A31" s="74">
        <v>2013</v>
      </c>
      <c r="B31" s="34">
        <f t="shared" si="6"/>
        <v>31792.05</v>
      </c>
      <c r="C31" s="77">
        <v>13376.65</v>
      </c>
      <c r="D31" s="76">
        <f t="shared" si="7"/>
        <v>42.075455970910966</v>
      </c>
      <c r="E31" s="77">
        <v>610</v>
      </c>
      <c r="F31" s="76">
        <f t="shared" si="8"/>
        <v>1.9187186733790367</v>
      </c>
      <c r="G31" s="77">
        <v>5623.76</v>
      </c>
      <c r="H31" s="76">
        <f t="shared" si="9"/>
        <v>17.689202174757526</v>
      </c>
      <c r="I31" s="77">
        <v>4909.37</v>
      </c>
      <c r="J31" s="76">
        <f t="shared" si="10"/>
        <v>15.442130972994821</v>
      </c>
      <c r="K31" s="77">
        <v>7272.27</v>
      </c>
      <c r="L31" s="76">
        <f t="shared" si="11"/>
        <v>22.87449220795765</v>
      </c>
      <c r="M31" s="39"/>
      <c r="N31" s="66"/>
    </row>
    <row r="32" spans="1:14" ht="15" customHeight="1" hidden="1">
      <c r="A32" s="74">
        <v>2014</v>
      </c>
      <c r="B32" s="34">
        <f t="shared" si="6"/>
        <v>34797.17</v>
      </c>
      <c r="C32" s="73">
        <v>14138.17</v>
      </c>
      <c r="D32" s="76">
        <f t="shared" si="7"/>
        <v>40.630229412334394</v>
      </c>
      <c r="E32" s="73">
        <v>855.29</v>
      </c>
      <c r="F32" s="76">
        <f t="shared" si="8"/>
        <v>2.4579297684265704</v>
      </c>
      <c r="G32" s="73">
        <v>6880.78</v>
      </c>
      <c r="H32" s="76">
        <f t="shared" si="9"/>
        <v>19.77396437698813</v>
      </c>
      <c r="I32" s="73">
        <v>4260.63</v>
      </c>
      <c r="J32" s="76">
        <f t="shared" si="10"/>
        <v>12.244185374845138</v>
      </c>
      <c r="K32" s="77">
        <v>8662.3</v>
      </c>
      <c r="L32" s="76">
        <f t="shared" si="11"/>
        <v>24.89369106740577</v>
      </c>
      <c r="M32" s="39"/>
      <c r="N32" s="66"/>
    </row>
    <row r="33" spans="1:17" ht="15" customHeight="1">
      <c r="A33" s="74">
        <v>2015</v>
      </c>
      <c r="B33" s="34">
        <f t="shared" si="6"/>
        <v>24716.07</v>
      </c>
      <c r="C33" s="73">
        <v>4773.88</v>
      </c>
      <c r="D33" s="76">
        <f t="shared" si="7"/>
        <v>19.31488298908362</v>
      </c>
      <c r="E33" s="73">
        <v>1096.09</v>
      </c>
      <c r="F33" s="76">
        <f t="shared" si="8"/>
        <v>4.434726070932798</v>
      </c>
      <c r="G33" s="73">
        <v>7550.8</v>
      </c>
      <c r="H33" s="76">
        <f t="shared" si="9"/>
        <v>30.5501643262865</v>
      </c>
      <c r="I33" s="73">
        <v>2712.43</v>
      </c>
      <c r="J33" s="76">
        <f t="shared" si="10"/>
        <v>10.974357978432653</v>
      </c>
      <c r="K33" s="77">
        <v>8582.87</v>
      </c>
      <c r="L33" s="76">
        <f t="shared" si="11"/>
        <v>34.725868635264426</v>
      </c>
      <c r="M33" s="39"/>
      <c r="N33" s="37"/>
      <c r="O33"/>
      <c r="P33"/>
      <c r="Q33" s="338"/>
    </row>
    <row r="34" spans="1:16" ht="15" customHeight="1">
      <c r="A34" s="74">
        <v>2016</v>
      </c>
      <c r="B34" s="34">
        <f t="shared" si="6"/>
        <v>26801.647560600002</v>
      </c>
      <c r="C34" s="73">
        <v>5238.913168</v>
      </c>
      <c r="D34" s="76">
        <f t="shared" si="7"/>
        <v>19.546981789662475</v>
      </c>
      <c r="E34" s="73">
        <v>1091.1512449999996</v>
      </c>
      <c r="F34" s="76">
        <f t="shared" si="8"/>
        <v>4.071209587145143</v>
      </c>
      <c r="G34" s="73">
        <v>8776.55044699999</v>
      </c>
      <c r="H34" s="76">
        <f t="shared" si="9"/>
        <v>32.74630944667012</v>
      </c>
      <c r="I34" s="73">
        <v>2756.6271339999985</v>
      </c>
      <c r="J34" s="76">
        <f t="shared" si="10"/>
        <v>10.28528984185436</v>
      </c>
      <c r="K34" s="77">
        <v>8938.405566600015</v>
      </c>
      <c r="L34" s="76">
        <f t="shared" si="11"/>
        <v>33.35020933466791</v>
      </c>
      <c r="M34" s="39"/>
      <c r="P34" s="39"/>
    </row>
    <row r="35" spans="1:16" ht="15" customHeight="1">
      <c r="A35" s="74">
        <v>2017</v>
      </c>
      <c r="B35" s="34">
        <f t="shared" si="6"/>
        <v>39229.5</v>
      </c>
      <c r="C35" s="77">
        <v>11052.2</v>
      </c>
      <c r="D35" s="76">
        <f t="shared" si="7"/>
        <v>28.17318599523318</v>
      </c>
      <c r="E35" s="77">
        <v>1457.7</v>
      </c>
      <c r="F35" s="76">
        <f t="shared" si="8"/>
        <v>3.715826100256185</v>
      </c>
      <c r="G35" s="77">
        <v>10139.9</v>
      </c>
      <c r="H35" s="76">
        <f t="shared" si="9"/>
        <v>25.84764016875056</v>
      </c>
      <c r="I35" s="77">
        <v>3190</v>
      </c>
      <c r="J35" s="76">
        <f t="shared" si="10"/>
        <v>8.131635631348857</v>
      </c>
      <c r="K35" s="77">
        <f>13358.4+31.3</f>
        <v>13389.699999999999</v>
      </c>
      <c r="L35" s="76">
        <f t="shared" si="11"/>
        <v>34.131712104411214</v>
      </c>
      <c r="M35" s="39"/>
      <c r="O35"/>
      <c r="P35"/>
    </row>
    <row r="36" spans="1:16" ht="15" customHeight="1">
      <c r="A36" s="74">
        <v>2018</v>
      </c>
      <c r="B36" s="35">
        <f t="shared" si="6"/>
        <v>47948.700000000004</v>
      </c>
      <c r="C36" s="35">
        <v>16024.2</v>
      </c>
      <c r="D36" s="76">
        <f t="shared" si="7"/>
        <v>33.419467055415474</v>
      </c>
      <c r="E36" s="77">
        <v>1496.1</v>
      </c>
      <c r="F36" s="76">
        <f t="shared" si="8"/>
        <v>3.120209724142677</v>
      </c>
      <c r="G36" s="77">
        <v>11239.1</v>
      </c>
      <c r="H36" s="76">
        <f t="shared" si="9"/>
        <v>23.43984299887171</v>
      </c>
      <c r="I36" s="77">
        <v>3782.7</v>
      </c>
      <c r="J36" s="76">
        <f t="shared" si="10"/>
        <v>7.889056429058555</v>
      </c>
      <c r="K36" s="77">
        <v>15406.6</v>
      </c>
      <c r="L36" s="76">
        <f t="shared" si="11"/>
        <v>32.131423792511576</v>
      </c>
      <c r="M36" s="39"/>
      <c r="O36"/>
      <c r="P36" s="412"/>
    </row>
    <row r="37" spans="1:17" s="60" customFormat="1" ht="15" customHeight="1">
      <c r="A37" s="107">
        <v>2019</v>
      </c>
      <c r="B37" s="109">
        <f>+C37+E37+G37+I37+K37</f>
        <v>53483.00000000001</v>
      </c>
      <c r="C37" s="109">
        <f>20289.2+10.9</f>
        <v>20300.100000000002</v>
      </c>
      <c r="D37" s="110">
        <f>+C37/B37*100</f>
        <v>37.95617298954808</v>
      </c>
      <c r="E37" s="111">
        <v>1897.9</v>
      </c>
      <c r="F37" s="110">
        <f>+E37/B37*100</f>
        <v>3.5486042293812985</v>
      </c>
      <c r="G37" s="111">
        <v>10181.3</v>
      </c>
      <c r="H37" s="110">
        <f>+G37/B37*100</f>
        <v>19.03651627619991</v>
      </c>
      <c r="I37" s="111">
        <v>2876.8</v>
      </c>
      <c r="J37" s="110">
        <f>+I37/B37*100</f>
        <v>5.3789054465905055</v>
      </c>
      <c r="K37" s="111">
        <v>18226.9</v>
      </c>
      <c r="L37" s="110">
        <f>+K37/B37*100</f>
        <v>34.079801058280204</v>
      </c>
      <c r="M37" s="39"/>
      <c r="N37" s="79"/>
      <c r="O37"/>
      <c r="P37" s="412"/>
      <c r="Q37" s="37"/>
    </row>
    <row r="38" spans="1:16" s="60" customFormat="1" ht="15" customHeight="1">
      <c r="A38" s="87">
        <v>2020</v>
      </c>
      <c r="B38" s="109">
        <f>+C38+E38+G38+I38+K38</f>
        <v>39873.974728</v>
      </c>
      <c r="C38" s="109">
        <v>16118.051258</v>
      </c>
      <c r="D38" s="110">
        <f>+C38/B38*100</f>
        <v>40.42248451013263</v>
      </c>
      <c r="E38" s="111">
        <v>4005.394301</v>
      </c>
      <c r="F38" s="110">
        <f>+E38/B38*100</f>
        <v>10.045134271972547</v>
      </c>
      <c r="G38" s="111">
        <v>5203.31223</v>
      </c>
      <c r="H38" s="110">
        <f>+G38/B38*100</f>
        <v>13.049394412005208</v>
      </c>
      <c r="I38" s="111">
        <v>2595.980746</v>
      </c>
      <c r="J38" s="110">
        <f>+I38/B38*100</f>
        <v>6.510463939721239</v>
      </c>
      <c r="K38" s="111">
        <v>11951.236193</v>
      </c>
      <c r="L38" s="110">
        <f>+K38/B38*100</f>
        <v>29.972522866168376</v>
      </c>
      <c r="M38" s="39"/>
      <c r="O38"/>
      <c r="P38" s="412"/>
    </row>
    <row r="39" spans="1:16" s="60" customFormat="1" ht="15" customHeight="1">
      <c r="A39" s="341">
        <v>2021</v>
      </c>
      <c r="B39" s="109">
        <f>+C39+E39+G39+I39+K39</f>
        <v>63222.485357</v>
      </c>
      <c r="C39" s="109">
        <v>24653.618652</v>
      </c>
      <c r="D39" s="110">
        <f>+C39/B39*100</f>
        <v>38.9950165875128</v>
      </c>
      <c r="E39" s="111">
        <v>7147.56317</v>
      </c>
      <c r="F39" s="110">
        <f>+E39/B39*100</f>
        <v>11.305413144769105</v>
      </c>
      <c r="G39" s="111">
        <v>8864.316693</v>
      </c>
      <c r="H39" s="110">
        <f>+G39/B39*100</f>
        <v>14.020829208066782</v>
      </c>
      <c r="I39" s="111">
        <v>4503.156286</v>
      </c>
      <c r="J39" s="110">
        <f>+I39/B39*100</f>
        <v>7.122713162211062</v>
      </c>
      <c r="K39" s="111">
        <v>18053.830556</v>
      </c>
      <c r="L39" s="110">
        <f>+K39/B39*100</f>
        <v>28.556027897440256</v>
      </c>
      <c r="M39" s="321"/>
      <c r="O39"/>
      <c r="P39" s="412"/>
    </row>
    <row r="40" spans="1:16" s="60" customFormat="1" ht="15" customHeight="1">
      <c r="A40" s="341">
        <v>2022</v>
      </c>
      <c r="B40" s="109">
        <f>+C40+E40+G40+I40+K40</f>
        <v>97242.84000499999</v>
      </c>
      <c r="C40" s="357">
        <v>37905.585767</v>
      </c>
      <c r="D40" s="110">
        <f>+C40/B40*100</f>
        <v>38.98033599702661</v>
      </c>
      <c r="E40" s="111">
        <v>10447.934742000001</v>
      </c>
      <c r="F40" s="110">
        <f>+E40/B40*100</f>
        <v>10.744168662148075</v>
      </c>
      <c r="G40" s="357">
        <v>12829.748694</v>
      </c>
      <c r="H40" s="110">
        <f>+G40/B40*100</f>
        <v>13.193515011840795</v>
      </c>
      <c r="I40" s="357">
        <v>6606.699634</v>
      </c>
      <c r="J40" s="110">
        <f>+I40/B40*100</f>
        <v>6.79402168186398</v>
      </c>
      <c r="K40" s="357">
        <v>29452.871168</v>
      </c>
      <c r="L40" s="110">
        <f>+K40/B40*100</f>
        <v>30.287958647120554</v>
      </c>
      <c r="M40" s="321"/>
      <c r="N40" s="320"/>
      <c r="O40"/>
      <c r="P40" s="412"/>
    </row>
    <row r="41" spans="1:16" s="237" customFormat="1" ht="15" customHeight="1">
      <c r="A41" s="342" t="s">
        <v>170</v>
      </c>
      <c r="B41" s="234">
        <f>+C41+E41+G41+I41+K41</f>
        <v>63336.923689999996</v>
      </c>
      <c r="C41" s="344">
        <v>21959.766559</v>
      </c>
      <c r="D41" s="235">
        <f>+C41/B41*100</f>
        <v>34.671350106110594</v>
      </c>
      <c r="E41" s="236">
        <v>6919.298148</v>
      </c>
      <c r="F41" s="235">
        <f>+E41/B41*100</f>
        <v>10.924588288920098</v>
      </c>
      <c r="G41" s="344">
        <v>10596.847785</v>
      </c>
      <c r="H41" s="235">
        <f>+G41/B41*100</f>
        <v>16.730916450672346</v>
      </c>
      <c r="I41" s="344">
        <v>3341.545404</v>
      </c>
      <c r="J41" s="235">
        <f>+I41/B41*100</f>
        <v>5.275825236405637</v>
      </c>
      <c r="K41" s="344">
        <v>20519.465794</v>
      </c>
      <c r="L41" s="235">
        <f>+K41/B41*100</f>
        <v>32.39731991789132</v>
      </c>
      <c r="M41" s="343"/>
      <c r="N41" s="42"/>
      <c r="O41" s="42"/>
      <c r="P41" s="413"/>
    </row>
    <row r="42" spans="1:242" ht="14.25">
      <c r="A42" s="231" t="s">
        <v>68</v>
      </c>
      <c r="B42" s="65"/>
      <c r="C42" s="65"/>
      <c r="D42" s="65"/>
      <c r="E42" s="65"/>
      <c r="F42" s="65"/>
      <c r="G42" s="65"/>
      <c r="H42" s="65"/>
      <c r="I42" s="69"/>
      <c r="J42" s="70"/>
      <c r="K42" s="68"/>
      <c r="L42" s="70"/>
      <c r="M42" s="270"/>
      <c r="N42"/>
      <c r="O42"/>
      <c r="P42" s="412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50" s="43" customFormat="1" ht="14.25">
      <c r="A43" s="179" t="s">
        <v>83</v>
      </c>
      <c r="B43" s="113"/>
      <c r="C43" s="44"/>
      <c r="D43" s="44"/>
      <c r="E43" s="105"/>
      <c r="F43" s="105"/>
      <c r="G43" s="44"/>
      <c r="H43" s="44"/>
      <c r="I43" s="44"/>
      <c r="J43" s="44"/>
      <c r="K43" s="44"/>
      <c r="L43" s="44"/>
      <c r="M43" s="44"/>
      <c r="N43" s="322"/>
      <c r="O43" s="60"/>
      <c r="P43" s="333"/>
      <c r="Q43" s="330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42" ht="14.25">
      <c r="A44" s="78"/>
      <c r="G44" s="67"/>
      <c r="H44" s="65"/>
      <c r="I44" s="78"/>
      <c r="J44" s="78"/>
      <c r="K44" s="78"/>
      <c r="L44" s="78"/>
      <c r="M44" s="66"/>
      <c r="N44" s="66"/>
      <c r="O44" s="23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3.5">
      <c r="A45" s="64"/>
      <c r="G45" s="65"/>
      <c r="H45" s="65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3.5">
      <c r="A46" s="356"/>
      <c r="G46" s="65"/>
      <c r="H46" s="65"/>
      <c r="I46" s="46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3.5">
      <c r="A47" s="64"/>
      <c r="G47" s="46"/>
      <c r="H47" s="78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3.5">
      <c r="A48" s="64"/>
      <c r="G48" s="71"/>
      <c r="H48" s="71"/>
      <c r="I48" s="78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3.5">
      <c r="A49" s="78"/>
      <c r="G49" s="78"/>
      <c r="H49" s="78"/>
      <c r="I49" s="78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zoomScalePageLayoutView="0" workbookViewId="0" topLeftCell="A7">
      <selection activeCell="B38" sqref="B38"/>
    </sheetView>
  </sheetViews>
  <sheetFormatPr defaultColWidth="9.140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9.421875" style="43" customWidth="1"/>
    <col min="16" max="16" width="9.57421875" style="43" bestFit="1" customWidth="1"/>
    <col min="17" max="16384" width="8.8515625" style="43" customWidth="1"/>
  </cols>
  <sheetData>
    <row r="1" ht="13.5">
      <c r="A1" s="47" t="s">
        <v>47</v>
      </c>
    </row>
    <row r="2" spans="1:12" ht="13.5">
      <c r="A2" s="397" t="s">
        <v>27</v>
      </c>
      <c r="B2" s="400" t="s">
        <v>40</v>
      </c>
      <c r="C2" s="394" t="s">
        <v>29</v>
      </c>
      <c r="D2" s="395"/>
      <c r="E2" s="395"/>
      <c r="F2" s="395"/>
      <c r="G2" s="395"/>
      <c r="H2" s="395"/>
      <c r="I2" s="395"/>
      <c r="J2" s="395"/>
      <c r="K2" s="395"/>
      <c r="L2" s="396"/>
    </row>
    <row r="3" spans="1:12" ht="13.5">
      <c r="A3" s="398"/>
      <c r="B3" s="401"/>
      <c r="C3" s="403" t="s">
        <v>41</v>
      </c>
      <c r="D3" s="404"/>
      <c r="E3" s="403" t="s">
        <v>42</v>
      </c>
      <c r="F3" s="404"/>
      <c r="G3" s="403" t="s">
        <v>32</v>
      </c>
      <c r="H3" s="404"/>
      <c r="I3" s="403" t="s">
        <v>33</v>
      </c>
      <c r="J3" s="404"/>
      <c r="K3" s="403" t="s">
        <v>43</v>
      </c>
      <c r="L3" s="404"/>
    </row>
    <row r="4" spans="1:14" ht="27">
      <c r="A4" s="399"/>
      <c r="B4" s="402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3.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3.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6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  <c r="P13" s="331"/>
    </row>
    <row r="14" spans="1:16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  <c r="P14" s="331"/>
    </row>
    <row r="15" spans="1:16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  <c r="P15" s="331"/>
    </row>
    <row r="16" spans="1:16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  <c r="P16" s="331"/>
    </row>
    <row r="17" spans="1:16" s="63" customFormat="1" ht="15" customHeight="1">
      <c r="A17" s="341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  <c r="P17" s="331"/>
    </row>
    <row r="18" spans="1:16" s="63" customFormat="1" ht="15" customHeight="1">
      <c r="A18" s="341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  <c r="P18" s="331"/>
    </row>
    <row r="19" spans="1:12" s="63" customFormat="1" ht="15" customHeight="1">
      <c r="A19" s="341">
        <v>2022</v>
      </c>
      <c r="B19" s="49">
        <f>+C19+E19+G19+I19+K19</f>
        <v>9317.156749999998</v>
      </c>
      <c r="C19" s="357">
        <v>4158.616699999999</v>
      </c>
      <c r="D19" s="51">
        <f>+C19/B19*100</f>
        <v>44.63396733128913</v>
      </c>
      <c r="E19" s="357">
        <v>1831.5113599999997</v>
      </c>
      <c r="F19" s="51">
        <f>+E19/B19*100</f>
        <v>19.65740632194473</v>
      </c>
      <c r="G19" s="357">
        <v>646.38577</v>
      </c>
      <c r="H19" s="51">
        <f>+G19/B19*100</f>
        <v>6.937586082792908</v>
      </c>
      <c r="I19" s="357">
        <v>0.05078</v>
      </c>
      <c r="J19" s="51">
        <f>+I19/B19*100</f>
        <v>0.0005450160533147627</v>
      </c>
      <c r="K19" s="357">
        <v>2680.5921400000007</v>
      </c>
      <c r="L19" s="51">
        <f>+K19/B19*100</f>
        <v>28.770495247919932</v>
      </c>
    </row>
    <row r="20" spans="1:12" s="102" customFormat="1" ht="15" customHeight="1">
      <c r="A20" s="342" t="s">
        <v>170</v>
      </c>
      <c r="B20" s="241">
        <f>+C20+E20+G20+I20+K20</f>
        <v>5544.430750000001</v>
      </c>
      <c r="C20" s="344">
        <v>2122.4006600000002</v>
      </c>
      <c r="D20" s="242">
        <f>+C20/B20*100</f>
        <v>38.279865971813244</v>
      </c>
      <c r="E20" s="344">
        <v>1084.6734800000002</v>
      </c>
      <c r="F20" s="242">
        <f>+E20/B20*100</f>
        <v>19.563297458445124</v>
      </c>
      <c r="G20" s="344">
        <v>694.5910499999999</v>
      </c>
      <c r="H20" s="242">
        <f>+G20/B20*100</f>
        <v>12.5277252313053</v>
      </c>
      <c r="I20" s="344">
        <v>3.7961</v>
      </c>
      <c r="J20" s="242">
        <f>+I20/B20*100</f>
        <v>0.06846690257606697</v>
      </c>
      <c r="K20" s="344">
        <v>1638.9694600000005</v>
      </c>
      <c r="L20" s="242">
        <f>+K20/B20*100</f>
        <v>29.560644435860254</v>
      </c>
    </row>
    <row r="21" spans="1:15" ht="14.25">
      <c r="A21" s="275"/>
      <c r="B21" s="62"/>
      <c r="H21" s="57"/>
      <c r="I21" s="57"/>
      <c r="J21" s="57"/>
      <c r="K21" s="57"/>
      <c r="L21" s="58"/>
      <c r="M21" s="322"/>
      <c r="N21" s="329"/>
      <c r="O21" s="329"/>
    </row>
    <row r="22" spans="1:13" ht="13.5">
      <c r="A22" s="47" t="s">
        <v>48</v>
      </c>
      <c r="M22" s="232"/>
    </row>
    <row r="23" spans="1:14" ht="13.5">
      <c r="A23" s="397" t="s">
        <v>27</v>
      </c>
      <c r="B23" s="400" t="s">
        <v>44</v>
      </c>
      <c r="C23" s="394" t="s">
        <v>38</v>
      </c>
      <c r="D23" s="395"/>
      <c r="E23" s="395"/>
      <c r="F23" s="395"/>
      <c r="G23" s="395"/>
      <c r="H23" s="395"/>
      <c r="I23" s="395"/>
      <c r="J23" s="395"/>
      <c r="K23" s="395"/>
      <c r="L23" s="396"/>
      <c r="M23" s="240"/>
      <c r="N23" s="350"/>
    </row>
    <row r="24" spans="1:12" ht="13.5">
      <c r="A24" s="398"/>
      <c r="B24" s="401"/>
      <c r="C24" s="403" t="s">
        <v>41</v>
      </c>
      <c r="D24" s="404"/>
      <c r="E24" s="403" t="s">
        <v>42</v>
      </c>
      <c r="F24" s="404"/>
      <c r="G24" s="403" t="s">
        <v>32</v>
      </c>
      <c r="H24" s="404"/>
      <c r="I24" s="403" t="s">
        <v>33</v>
      </c>
      <c r="J24" s="404"/>
      <c r="K24" s="403" t="s">
        <v>43</v>
      </c>
      <c r="L24" s="404"/>
    </row>
    <row r="25" spans="1:14" ht="27">
      <c r="A25" s="399"/>
      <c r="B25" s="402"/>
      <c r="C25" s="59" t="s">
        <v>39</v>
      </c>
      <c r="D25" s="59" t="s">
        <v>36</v>
      </c>
      <c r="E25" s="59" t="s">
        <v>39</v>
      </c>
      <c r="F25" s="59" t="s">
        <v>36</v>
      </c>
      <c r="G25" s="59" t="s">
        <v>39</v>
      </c>
      <c r="H25" s="59" t="s">
        <v>36</v>
      </c>
      <c r="I25" s="59" t="s">
        <v>39</v>
      </c>
      <c r="J25" s="59" t="s">
        <v>36</v>
      </c>
      <c r="K25" s="59" t="s">
        <v>39</v>
      </c>
      <c r="L25" s="59" t="s">
        <v>36</v>
      </c>
      <c r="N25" s="44"/>
    </row>
    <row r="26" spans="1:14" ht="13.5" hidden="1">
      <c r="A26" s="48">
        <v>2008</v>
      </c>
      <c r="B26" s="49">
        <f aca="true" t="shared" si="6" ref="B26:B36">+C26+E26+G26+I26+K26</f>
        <v>5727</v>
      </c>
      <c r="C26" s="50">
        <v>5109</v>
      </c>
      <c r="D26" s="51">
        <f aca="true" t="shared" si="7" ref="D26:D36">+C26/B26*100</f>
        <v>89.2090099528549</v>
      </c>
      <c r="E26" s="50">
        <v>159</v>
      </c>
      <c r="F26" s="51">
        <f aca="true" t="shared" si="8" ref="F26:F36">+E26/B26*100</f>
        <v>2.776322682032478</v>
      </c>
      <c r="G26" s="50">
        <v>117</v>
      </c>
      <c r="H26" s="51">
        <f aca="true" t="shared" si="9" ref="H26:H36">+G26/B26*100</f>
        <v>2.0429544264012574</v>
      </c>
      <c r="I26" s="50">
        <v>209</v>
      </c>
      <c r="J26" s="51">
        <f aca="true" t="shared" si="10" ref="J26:J36">+I26/B26*100</f>
        <v>3.6493801292125023</v>
      </c>
      <c r="K26" s="50">
        <v>133</v>
      </c>
      <c r="L26" s="52">
        <f aca="true" t="shared" si="11" ref="L26:L36">+K26/B26*100</f>
        <v>2.322332809498865</v>
      </c>
      <c r="N26" s="44"/>
    </row>
    <row r="27" spans="1:14" ht="13.5" hidden="1">
      <c r="A27" s="48">
        <v>2009</v>
      </c>
      <c r="B27" s="49">
        <f t="shared" si="6"/>
        <v>5568</v>
      </c>
      <c r="C27" s="50">
        <v>4812</v>
      </c>
      <c r="D27" s="51">
        <f t="shared" si="7"/>
        <v>86.42241379310344</v>
      </c>
      <c r="E27" s="50">
        <v>227</v>
      </c>
      <c r="F27" s="51">
        <f t="shared" si="8"/>
        <v>4.076867816091954</v>
      </c>
      <c r="G27" s="50">
        <v>151</v>
      </c>
      <c r="H27" s="51">
        <f t="shared" si="9"/>
        <v>2.7119252873563218</v>
      </c>
      <c r="I27" s="50">
        <v>218</v>
      </c>
      <c r="J27" s="51">
        <f t="shared" si="10"/>
        <v>3.915229885057471</v>
      </c>
      <c r="K27" s="50">
        <v>160</v>
      </c>
      <c r="L27" s="52">
        <f t="shared" si="11"/>
        <v>2.8735632183908044</v>
      </c>
      <c r="N27" s="44"/>
    </row>
    <row r="28" spans="1:249" ht="15" customHeight="1">
      <c r="A28" s="53">
        <v>2010</v>
      </c>
      <c r="B28" s="49">
        <f t="shared" si="6"/>
        <v>5260</v>
      </c>
      <c r="C28" s="50">
        <v>4339</v>
      </c>
      <c r="D28" s="51">
        <f t="shared" si="7"/>
        <v>82.49049429657795</v>
      </c>
      <c r="E28" s="50">
        <v>208</v>
      </c>
      <c r="F28" s="51">
        <f t="shared" si="8"/>
        <v>3.954372623574144</v>
      </c>
      <c r="G28" s="50">
        <v>278</v>
      </c>
      <c r="H28" s="51">
        <f t="shared" si="9"/>
        <v>5.285171102661597</v>
      </c>
      <c r="I28" s="50">
        <v>241</v>
      </c>
      <c r="J28" s="51">
        <f t="shared" si="10"/>
        <v>4.581749049429658</v>
      </c>
      <c r="K28" s="50">
        <v>194</v>
      </c>
      <c r="L28" s="52">
        <f t="shared" si="11"/>
        <v>3.6882129277566538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2011</v>
      </c>
      <c r="B29" s="49">
        <f t="shared" si="6"/>
        <v>5119</v>
      </c>
      <c r="C29" s="50">
        <v>3148</v>
      </c>
      <c r="D29" s="51">
        <f t="shared" si="7"/>
        <v>61.49638601289315</v>
      </c>
      <c r="E29" s="50">
        <v>221</v>
      </c>
      <c r="F29" s="51">
        <f t="shared" si="8"/>
        <v>4.3172494627857</v>
      </c>
      <c r="G29" s="54">
        <v>363</v>
      </c>
      <c r="H29" s="51">
        <f t="shared" si="9"/>
        <v>7.091228755616331</v>
      </c>
      <c r="I29" s="50">
        <v>1029</v>
      </c>
      <c r="J29" s="51">
        <f t="shared" si="10"/>
        <v>20.101582340300837</v>
      </c>
      <c r="K29" s="50">
        <v>358</v>
      </c>
      <c r="L29" s="52">
        <f t="shared" si="11"/>
        <v>6.9935534284039855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2012</v>
      </c>
      <c r="B30" s="49">
        <f t="shared" si="6"/>
        <v>9247</v>
      </c>
      <c r="C30" s="50">
        <v>3978</v>
      </c>
      <c r="D30" s="51">
        <f t="shared" si="7"/>
        <v>43.01935762950146</v>
      </c>
      <c r="E30" s="50">
        <v>231</v>
      </c>
      <c r="F30" s="51">
        <f t="shared" si="8"/>
        <v>2.498107494322483</v>
      </c>
      <c r="G30" s="54">
        <v>1707</v>
      </c>
      <c r="H30" s="51">
        <f t="shared" si="9"/>
        <v>18.460041094408997</v>
      </c>
      <c r="I30" s="50">
        <v>2738</v>
      </c>
      <c r="J30" s="51">
        <f t="shared" si="10"/>
        <v>29.60960311452363</v>
      </c>
      <c r="K30" s="50">
        <v>593</v>
      </c>
      <c r="L30" s="52">
        <f t="shared" si="11"/>
        <v>6.41289066724343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2013</v>
      </c>
      <c r="B31" s="49">
        <f t="shared" si="6"/>
        <v>16594.86</v>
      </c>
      <c r="C31" s="50">
        <v>9271.55</v>
      </c>
      <c r="D31" s="51">
        <f t="shared" si="7"/>
        <v>55.87001035260315</v>
      </c>
      <c r="E31" s="50">
        <v>416.94</v>
      </c>
      <c r="F31" s="51">
        <f t="shared" si="8"/>
        <v>2.5124647029260867</v>
      </c>
      <c r="G31" s="54">
        <v>2873.12</v>
      </c>
      <c r="H31" s="51">
        <f t="shared" si="9"/>
        <v>17.313312676334718</v>
      </c>
      <c r="I31" s="50">
        <v>2035.68</v>
      </c>
      <c r="J31" s="51">
        <f t="shared" si="10"/>
        <v>12.26693084485196</v>
      </c>
      <c r="K31" s="50">
        <v>1997.57</v>
      </c>
      <c r="L31" s="52">
        <f t="shared" si="11"/>
        <v>12.037281423284076</v>
      </c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2014</v>
      </c>
      <c r="B32" s="49">
        <f t="shared" si="6"/>
        <v>19799.06</v>
      </c>
      <c r="C32" s="50">
        <v>10747.11</v>
      </c>
      <c r="D32" s="51">
        <f t="shared" si="7"/>
        <v>54.2809103058428</v>
      </c>
      <c r="E32" s="50">
        <v>623.24</v>
      </c>
      <c r="F32" s="51">
        <f t="shared" si="8"/>
        <v>3.147826209931178</v>
      </c>
      <c r="G32" s="50">
        <v>4113.72</v>
      </c>
      <c r="H32" s="51">
        <f t="shared" si="9"/>
        <v>20.77735003580978</v>
      </c>
      <c r="I32" s="50">
        <v>973.15</v>
      </c>
      <c r="J32" s="51">
        <f t="shared" si="10"/>
        <v>4.915132334565378</v>
      </c>
      <c r="K32" s="50">
        <v>3341.84</v>
      </c>
      <c r="L32" s="52">
        <f t="shared" si="11"/>
        <v>16.87878111385086</v>
      </c>
      <c r="M32" s="211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2015</v>
      </c>
      <c r="B33" s="49">
        <f t="shared" si="6"/>
        <v>13687.86</v>
      </c>
      <c r="C33" s="50">
        <v>3018.02</v>
      </c>
      <c r="D33" s="51">
        <f t="shared" si="7"/>
        <v>22.048881271433224</v>
      </c>
      <c r="E33" s="50">
        <v>854.61</v>
      </c>
      <c r="F33" s="51">
        <f t="shared" si="8"/>
        <v>6.243561813168749</v>
      </c>
      <c r="G33" s="50">
        <v>4969.14</v>
      </c>
      <c r="H33" s="51">
        <f t="shared" si="9"/>
        <v>36.30326435249922</v>
      </c>
      <c r="I33" s="50">
        <v>808.35</v>
      </c>
      <c r="J33" s="51">
        <f t="shared" si="10"/>
        <v>5.905598099337661</v>
      </c>
      <c r="K33" s="50">
        <v>4037.74</v>
      </c>
      <c r="L33" s="52">
        <f t="shared" si="11"/>
        <v>29.498694463561137</v>
      </c>
      <c r="M33" s="21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2016</v>
      </c>
      <c r="B34" s="49">
        <f t="shared" si="6"/>
        <v>13610.587816</v>
      </c>
      <c r="C34" s="55">
        <v>3356.186848</v>
      </c>
      <c r="D34" s="51">
        <f t="shared" si="7"/>
        <v>24.65864732201071</v>
      </c>
      <c r="E34" s="55">
        <v>801.275477</v>
      </c>
      <c r="F34" s="51">
        <f t="shared" si="8"/>
        <v>5.887148210146048</v>
      </c>
      <c r="G34" s="55">
        <v>5021.995819</v>
      </c>
      <c r="H34" s="51">
        <f t="shared" si="9"/>
        <v>36.89771438891395</v>
      </c>
      <c r="I34" s="55">
        <v>273.744429</v>
      </c>
      <c r="J34" s="51">
        <f t="shared" si="10"/>
        <v>2.0112608852807834</v>
      </c>
      <c r="K34" s="55">
        <v>4157.385243</v>
      </c>
      <c r="L34" s="52">
        <f t="shared" si="11"/>
        <v>30.545229193648517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12" ht="15" customHeight="1">
      <c r="A35" s="53">
        <v>2017</v>
      </c>
      <c r="B35" s="49">
        <f t="shared" si="6"/>
        <v>19698.100000000002</v>
      </c>
      <c r="C35" s="56">
        <v>7347.5</v>
      </c>
      <c r="D35" s="51">
        <f t="shared" si="7"/>
        <v>37.300551829871914</v>
      </c>
      <c r="E35" s="56">
        <v>474.3</v>
      </c>
      <c r="F35" s="51">
        <f t="shared" si="8"/>
        <v>2.4078464420426333</v>
      </c>
      <c r="G35" s="56">
        <v>5409.9</v>
      </c>
      <c r="H35" s="51">
        <f t="shared" si="9"/>
        <v>27.46407013874434</v>
      </c>
      <c r="I35" s="56">
        <v>367.2</v>
      </c>
      <c r="J35" s="51">
        <f t="shared" si="10"/>
        <v>1.864139180936232</v>
      </c>
      <c r="K35" s="56">
        <v>6099.2</v>
      </c>
      <c r="L35" s="52">
        <f t="shared" si="11"/>
        <v>30.963392408404864</v>
      </c>
    </row>
    <row r="36" spans="1:14" ht="15" customHeight="1">
      <c r="A36" s="53">
        <v>2018</v>
      </c>
      <c r="B36" s="49">
        <f t="shared" si="6"/>
        <v>22277.300000000003</v>
      </c>
      <c r="C36" s="56">
        <v>9876.9</v>
      </c>
      <c r="D36" s="51">
        <f t="shared" si="7"/>
        <v>44.33616282044951</v>
      </c>
      <c r="E36" s="56">
        <v>1003.4</v>
      </c>
      <c r="F36" s="51">
        <f t="shared" si="8"/>
        <v>4.504136497690474</v>
      </c>
      <c r="G36" s="56">
        <v>5352.2</v>
      </c>
      <c r="H36" s="51">
        <f t="shared" si="9"/>
        <v>24.025353162187514</v>
      </c>
      <c r="I36" s="56">
        <v>564.4</v>
      </c>
      <c r="J36" s="51">
        <f t="shared" si="10"/>
        <v>2.5335206690218293</v>
      </c>
      <c r="K36" s="56">
        <v>5480.4</v>
      </c>
      <c r="L36" s="52">
        <f t="shared" si="11"/>
        <v>24.600826850650655</v>
      </c>
      <c r="M36"/>
      <c r="N36"/>
    </row>
    <row r="37" spans="1:15" s="63" customFormat="1" ht="15" customHeight="1">
      <c r="A37" s="112">
        <v>2019</v>
      </c>
      <c r="B37" s="49">
        <f>+C37+E37+G37+I37+K37</f>
        <v>24309.4</v>
      </c>
      <c r="C37" s="50">
        <v>10965.9</v>
      </c>
      <c r="D37" s="51">
        <f>+C37/B37*100</f>
        <v>45.109710646910244</v>
      </c>
      <c r="E37" s="50">
        <v>1341.1</v>
      </c>
      <c r="F37" s="51">
        <f>+E37/B37*100</f>
        <v>5.516795971928554</v>
      </c>
      <c r="G37" s="50">
        <v>4954.8</v>
      </c>
      <c r="H37" s="51">
        <f>+G37/B37*100</f>
        <v>20.3822389692876</v>
      </c>
      <c r="I37" s="50">
        <v>266.2</v>
      </c>
      <c r="J37" s="51">
        <f>+I37/B37*100</f>
        <v>1.0950496515751107</v>
      </c>
      <c r="K37" s="50">
        <v>6781.4</v>
      </c>
      <c r="L37" s="51">
        <f>+K37/B37*100</f>
        <v>27.89620476029848</v>
      </c>
      <c r="M37" s="271"/>
      <c r="N37" s="412"/>
      <c r="O37" s="43"/>
    </row>
    <row r="38" spans="1:14" s="63" customFormat="1" ht="15" customHeight="1">
      <c r="A38" s="341">
        <v>2020</v>
      </c>
      <c r="B38" s="49">
        <f>+C38+E38+G38+I38+K38</f>
        <v>17003.040458</v>
      </c>
      <c r="C38" s="50">
        <v>8596.859582</v>
      </c>
      <c r="D38" s="51">
        <f>+C38/B38*100</f>
        <v>50.56071943859395</v>
      </c>
      <c r="E38" s="50">
        <v>2502.42181</v>
      </c>
      <c r="F38" s="51">
        <f>+E38/B38*100</f>
        <v>14.717496063020894</v>
      </c>
      <c r="G38" s="50">
        <v>2162.943539</v>
      </c>
      <c r="H38" s="51">
        <f>+G38/B38*100</f>
        <v>12.720922145323286</v>
      </c>
      <c r="I38" s="50">
        <v>184.533556</v>
      </c>
      <c r="J38" s="51">
        <f>+I38/B38*100</f>
        <v>1.085297399931647</v>
      </c>
      <c r="K38" s="50">
        <v>3556.281971</v>
      </c>
      <c r="L38" s="51">
        <f>+K38/B38*100</f>
        <v>20.915564953130218</v>
      </c>
      <c r="M38" s="271"/>
      <c r="N38" s="412"/>
    </row>
    <row r="39" spans="1:14" s="63" customFormat="1" ht="15" customHeight="1">
      <c r="A39" s="341">
        <v>2021</v>
      </c>
      <c r="B39" s="49">
        <f>+C39+E39+G39+I39+K39</f>
        <v>24815.990275000004</v>
      </c>
      <c r="C39" s="50">
        <v>13866.898637</v>
      </c>
      <c r="D39" s="51">
        <f>+C39/B39*100</f>
        <v>55.878884877585236</v>
      </c>
      <c r="E39" s="50">
        <v>4285.75924</v>
      </c>
      <c r="F39" s="51">
        <f>+E39/B39*100</f>
        <v>17.270151996785465</v>
      </c>
      <c r="G39" s="50">
        <v>1517.110388</v>
      </c>
      <c r="H39" s="51">
        <f>+G39/B39*100</f>
        <v>6.113438839990034</v>
      </c>
      <c r="I39" s="50">
        <v>2.618523</v>
      </c>
      <c r="J39" s="51">
        <f>+I39/B39*100</f>
        <v>0.01055175703642155</v>
      </c>
      <c r="K39" s="50">
        <v>5143.603487</v>
      </c>
      <c r="L39" s="51">
        <f>+K39/B39*100</f>
        <v>20.72697252860283</v>
      </c>
      <c r="M39" s="271"/>
      <c r="N39" s="412"/>
    </row>
    <row r="40" spans="1:14" s="63" customFormat="1" ht="15" customHeight="1">
      <c r="A40" s="341">
        <v>2022</v>
      </c>
      <c r="B40" s="49">
        <f>+C40+E40+G40+I40+K40</f>
        <v>37731.086315</v>
      </c>
      <c r="C40" s="357">
        <v>20338.02573</v>
      </c>
      <c r="D40" s="51">
        <f>+C40/B40*100</f>
        <v>53.90257137100931</v>
      </c>
      <c r="E40" s="357">
        <v>6226.362703</v>
      </c>
      <c r="F40" s="51">
        <f>+E40/B40*100</f>
        <v>16.501943917063176</v>
      </c>
      <c r="G40" s="357">
        <v>3246.945449</v>
      </c>
      <c r="H40" s="51">
        <f>+G40/B40*100</f>
        <v>8.605491561766076</v>
      </c>
      <c r="I40" s="357">
        <v>0.154298</v>
      </c>
      <c r="J40" s="51">
        <f>+I40/B40*100</f>
        <v>0.00040894131356790223</v>
      </c>
      <c r="K40" s="357">
        <v>7919.598135</v>
      </c>
      <c r="L40" s="51">
        <f>+K40/B40*100</f>
        <v>20.989584208847873</v>
      </c>
      <c r="M40" s="271"/>
      <c r="N40" s="412"/>
    </row>
    <row r="41" spans="1:14" s="102" customFormat="1" ht="15" customHeight="1">
      <c r="A41" s="342" t="s">
        <v>170</v>
      </c>
      <c r="B41" s="241">
        <f>+C41+E41+G41+I41+K41</f>
        <v>23445.558996</v>
      </c>
      <c r="C41" s="344">
        <v>10612.77166</v>
      </c>
      <c r="D41" s="242">
        <f>+C41/B41*100</f>
        <v>45.26559448555108</v>
      </c>
      <c r="E41" s="344">
        <v>4038.485788</v>
      </c>
      <c r="F41" s="242">
        <f>+E41/B41*100</f>
        <v>17.22494988790414</v>
      </c>
      <c r="G41" s="344">
        <v>3843.97641</v>
      </c>
      <c r="H41" s="242">
        <f>+G41/B41*100</f>
        <v>16.395328474172075</v>
      </c>
      <c r="I41" s="344">
        <v>6.079587</v>
      </c>
      <c r="J41" s="242">
        <f>+I41/B41*100</f>
        <v>0.025930654931440218</v>
      </c>
      <c r="K41" s="344">
        <v>4944.245551</v>
      </c>
      <c r="L41" s="242">
        <f>+K41/B41*100</f>
        <v>21.088196497441274</v>
      </c>
      <c r="M41" s="271"/>
      <c r="N41" s="412"/>
    </row>
    <row r="42" spans="1:14" ht="14.25">
      <c r="A42" s="231" t="s">
        <v>68</v>
      </c>
      <c r="M42" s="271"/>
      <c r="N42" s="412"/>
    </row>
    <row r="43" spans="3:13" ht="14.25">
      <c r="C43" s="62"/>
      <c r="M43" s="233"/>
    </row>
    <row r="44" spans="1:249" ht="14.25">
      <c r="A44" s="179" t="s">
        <v>83</v>
      </c>
      <c r="B44" s="113"/>
      <c r="C44" s="44"/>
      <c r="D44" s="44"/>
      <c r="E44" s="105"/>
      <c r="F44" s="105"/>
      <c r="G44" s="44"/>
      <c r="H44" s="44"/>
      <c r="I44" s="44"/>
      <c r="J44" s="44"/>
      <c r="K44" s="44"/>
      <c r="L44" s="44"/>
      <c r="M44" s="233"/>
      <c r="N44" s="330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ht="14.25">
      <c r="M45" s="233"/>
    </row>
    <row r="46" ht="14.25">
      <c r="M46" s="233"/>
    </row>
    <row r="47" ht="14.25">
      <c r="M47" s="233"/>
    </row>
    <row r="48" ht="14.25">
      <c r="M48" s="233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6" sqref="I6"/>
    </sheetView>
  </sheetViews>
  <sheetFormatPr defaultColWidth="9.140625" defaultRowHeight="12.75"/>
  <cols>
    <col min="1" max="1" width="17.28125" style="0" customWidth="1"/>
    <col min="2" max="2" width="15.00390625" style="147" bestFit="1" customWidth="1"/>
    <col min="3" max="3" width="15.28125" style="147" bestFit="1" customWidth="1"/>
    <col min="4" max="4" width="13.7109375" style="0" customWidth="1"/>
    <col min="5" max="5" width="15.00390625" style="0" bestFit="1" customWidth="1"/>
    <col min="6" max="6" width="15.28125" style="0" bestFit="1" customWidth="1"/>
    <col min="7" max="7" width="14.00390625" style="0" customWidth="1"/>
    <col min="8" max="8" width="18.140625" style="0" bestFit="1" customWidth="1"/>
    <col min="9" max="9" width="10.421875" style="0" bestFit="1" customWidth="1"/>
    <col min="10" max="10" width="11.28125" style="0" bestFit="1" customWidth="1"/>
    <col min="11" max="18" width="9.140625" style="0" customWidth="1"/>
  </cols>
  <sheetData>
    <row r="1" spans="1:12" ht="20.25">
      <c r="A1" s="171" t="s">
        <v>82</v>
      </c>
      <c r="B1" s="153"/>
      <c r="C1" s="153"/>
      <c r="D1" s="153"/>
      <c r="E1" s="153"/>
      <c r="F1" s="153"/>
      <c r="G1" s="153"/>
      <c r="H1" s="351"/>
      <c r="I1" s="153"/>
      <c r="J1" s="153"/>
      <c r="K1" s="153"/>
      <c r="L1" s="153"/>
    </row>
    <row r="2" ht="13.5" thickBot="1"/>
    <row r="3" spans="1:8" s="170" customFormat="1" ht="24.75" customHeight="1">
      <c r="A3" s="408" t="s">
        <v>27</v>
      </c>
      <c r="B3" s="405" t="s">
        <v>50</v>
      </c>
      <c r="C3" s="406"/>
      <c r="D3" s="407"/>
      <c r="E3" s="405" t="s">
        <v>51</v>
      </c>
      <c r="F3" s="406"/>
      <c r="G3" s="407"/>
      <c r="H3" s="169" t="s">
        <v>54</v>
      </c>
    </row>
    <row r="4" spans="1:8" s="149" customFormat="1" ht="41.25" customHeight="1">
      <c r="A4" s="409"/>
      <c r="B4" s="150" t="s">
        <v>60</v>
      </c>
      <c r="C4" s="148" t="s">
        <v>61</v>
      </c>
      <c r="D4" s="151" t="s">
        <v>166</v>
      </c>
      <c r="E4" s="150" t="s">
        <v>60</v>
      </c>
      <c r="F4" s="148" t="s">
        <v>61</v>
      </c>
      <c r="G4" s="151" t="s">
        <v>175</v>
      </c>
      <c r="H4" s="152" t="s">
        <v>69</v>
      </c>
    </row>
    <row r="5" spans="1:8" ht="15.75">
      <c r="A5" s="154">
        <v>2015</v>
      </c>
      <c r="B5" s="155">
        <v>17461.13598</v>
      </c>
      <c r="C5" s="156">
        <v>24716.07136344</v>
      </c>
      <c r="D5" s="157">
        <f>+C5/H5</f>
        <v>181.8189893385331</v>
      </c>
      <c r="E5" s="155">
        <v>120045.58436999998</v>
      </c>
      <c r="F5" s="156">
        <v>30728.64099174</v>
      </c>
      <c r="G5" s="158">
        <f aca="true" t="shared" si="0" ref="G5:G37">+F5/H5</f>
        <v>226.04929265292333</v>
      </c>
      <c r="H5" s="167">
        <v>135.93778874999992</v>
      </c>
    </row>
    <row r="6" spans="1:8" ht="15.75">
      <c r="A6" s="154">
        <v>2016</v>
      </c>
      <c r="B6" s="155">
        <v>17593.035884</v>
      </c>
      <c r="C6" s="159">
        <v>26801.6475606</v>
      </c>
      <c r="D6" s="157">
        <f aca="true" t="shared" si="1" ref="D6:D47">+C6/H6</f>
        <v>184.0751807616303</v>
      </c>
      <c r="E6" s="155">
        <v>115692.89916000002</v>
      </c>
      <c r="F6" s="156">
        <v>35172.2698263</v>
      </c>
      <c r="G6" s="158">
        <f t="shared" si="0"/>
        <v>241.56507212603867</v>
      </c>
      <c r="H6" s="167">
        <v>145.60163651452294</v>
      </c>
    </row>
    <row r="7" spans="1:8" ht="15.75">
      <c r="A7" s="154">
        <v>2017</v>
      </c>
      <c r="B7" s="160">
        <v>24826.783906</v>
      </c>
      <c r="C7" s="161">
        <v>39229.67282682</v>
      </c>
      <c r="D7" s="157">
        <f t="shared" si="1"/>
        <v>257.31539917775194</v>
      </c>
      <c r="E7" s="160">
        <v>106020.06460999999</v>
      </c>
      <c r="F7" s="161">
        <v>33969.45690936</v>
      </c>
      <c r="G7" s="158">
        <f t="shared" si="0"/>
        <v>222.8125736115642</v>
      </c>
      <c r="H7" s="167">
        <v>152.45754024896263</v>
      </c>
    </row>
    <row r="8" spans="1:8" ht="15.75">
      <c r="A8" s="154">
        <v>2018</v>
      </c>
      <c r="B8" s="160">
        <v>27998.030129399995</v>
      </c>
      <c r="C8" s="161">
        <v>47948.85406532</v>
      </c>
      <c r="D8" s="157">
        <f t="shared" si="1"/>
        <v>294.9972564619171</v>
      </c>
      <c r="E8" s="162">
        <v>84463.0947</v>
      </c>
      <c r="F8" s="161">
        <v>32726.384586309996</v>
      </c>
      <c r="G8" s="158">
        <f t="shared" si="0"/>
        <v>201.34357442051186</v>
      </c>
      <c r="H8" s="167">
        <v>162.54</v>
      </c>
    </row>
    <row r="9" spans="1:8" ht="15.75">
      <c r="A9" s="154">
        <v>2019</v>
      </c>
      <c r="B9" s="160">
        <v>28770.772865</v>
      </c>
      <c r="C9" s="161">
        <v>53482.916579</v>
      </c>
      <c r="D9" s="157">
        <f t="shared" si="1"/>
        <v>299.1589359013657</v>
      </c>
      <c r="E9" s="162">
        <v>95636.93507099993</v>
      </c>
      <c r="F9" s="161">
        <v>38952.404584</v>
      </c>
      <c r="G9" s="158">
        <f t="shared" si="0"/>
        <v>217.88190793477483</v>
      </c>
      <c r="H9" s="167">
        <v>178.7776</v>
      </c>
    </row>
    <row r="10" spans="1:8" ht="15.75" hidden="1">
      <c r="A10" s="299" t="s">
        <v>81</v>
      </c>
      <c r="B10" s="163">
        <v>2879.7360300000005</v>
      </c>
      <c r="C10" s="164">
        <v>5664.550847</v>
      </c>
      <c r="D10" s="157">
        <f t="shared" si="1"/>
        <v>31.102076817614176</v>
      </c>
      <c r="E10" s="163">
        <v>8248.68825</v>
      </c>
      <c r="F10" s="164">
        <v>3388.8589</v>
      </c>
      <c r="G10" s="158">
        <f t="shared" si="0"/>
        <v>18.607044526341678</v>
      </c>
      <c r="H10" s="168">
        <v>182.12773636363636</v>
      </c>
    </row>
    <row r="11" spans="1:8" ht="15.75" hidden="1">
      <c r="A11" s="299" t="s">
        <v>71</v>
      </c>
      <c r="B11" s="163">
        <v>2898.938835</v>
      </c>
      <c r="C11" s="164">
        <v>5067.879858</v>
      </c>
      <c r="D11" s="157">
        <f t="shared" si="1"/>
        <v>28.354462383708096</v>
      </c>
      <c r="E11" s="163">
        <v>6462.61417</v>
      </c>
      <c r="F11" s="164">
        <v>2682.577594</v>
      </c>
      <c r="G11" s="158">
        <f t="shared" si="0"/>
        <v>15.008849383116367</v>
      </c>
      <c r="H11" s="168">
        <v>178.7330611111111</v>
      </c>
    </row>
    <row r="12" spans="1:8" ht="15.75" hidden="1">
      <c r="A12" s="299" t="s">
        <v>72</v>
      </c>
      <c r="B12" s="163">
        <v>3256.6841900000004</v>
      </c>
      <c r="C12" s="164">
        <v>5559.379522</v>
      </c>
      <c r="D12" s="157">
        <f t="shared" si="1"/>
        <v>31.157244103193314</v>
      </c>
      <c r="E12" s="163">
        <v>7372.38561</v>
      </c>
      <c r="F12" s="164">
        <v>3066.729642</v>
      </c>
      <c r="G12" s="158">
        <f t="shared" si="0"/>
        <v>17.187321656341606</v>
      </c>
      <c r="H12" s="168">
        <v>178.42975789473684</v>
      </c>
    </row>
    <row r="13" spans="1:8" ht="15.75" hidden="1">
      <c r="A13" s="299" t="s">
        <v>73</v>
      </c>
      <c r="B13" s="163">
        <v>2657.32816</v>
      </c>
      <c r="C13" s="164">
        <v>4458.595468</v>
      </c>
      <c r="D13" s="157">
        <f t="shared" si="1"/>
        <v>25.50666614760077</v>
      </c>
      <c r="E13" s="163">
        <v>7043.207370000001</v>
      </c>
      <c r="F13" s="164">
        <v>2823.714047</v>
      </c>
      <c r="G13" s="158">
        <f t="shared" si="0"/>
        <v>16.15386101072484</v>
      </c>
      <c r="H13" s="168">
        <v>174.80118500000003</v>
      </c>
    </row>
    <row r="14" spans="1:8" ht="15.75" hidden="1">
      <c r="A14" s="299" t="s">
        <v>70</v>
      </c>
      <c r="B14" s="163">
        <v>2071.81056</v>
      </c>
      <c r="C14" s="164">
        <v>3795.1456</v>
      </c>
      <c r="D14" s="157">
        <f t="shared" si="1"/>
        <v>21.508982175555136</v>
      </c>
      <c r="E14" s="163">
        <v>12074.87325</v>
      </c>
      <c r="F14" s="164">
        <v>4580.030481</v>
      </c>
      <c r="G14" s="158">
        <f t="shared" si="0"/>
        <v>25.9573160985782</v>
      </c>
      <c r="H14" s="168">
        <v>176.44468571428573</v>
      </c>
    </row>
    <row r="15" spans="1:8" ht="15.75" hidden="1">
      <c r="A15" s="299" t="s">
        <v>74</v>
      </c>
      <c r="B15" s="163">
        <v>2136.92864</v>
      </c>
      <c r="C15" s="164">
        <v>4260.716004</v>
      </c>
      <c r="D15" s="157">
        <f t="shared" si="1"/>
        <v>24.127886254017806</v>
      </c>
      <c r="E15" s="163">
        <v>6973.090190000002</v>
      </c>
      <c r="F15" s="164">
        <v>2692.571877</v>
      </c>
      <c r="G15" s="158">
        <f t="shared" si="0"/>
        <v>15.247687928046007</v>
      </c>
      <c r="H15" s="168">
        <v>176.58886315789474</v>
      </c>
    </row>
    <row r="16" spans="1:8" ht="15.75" hidden="1">
      <c r="A16" s="299" t="s">
        <v>75</v>
      </c>
      <c r="B16" s="163">
        <v>2157.28027</v>
      </c>
      <c r="C16" s="164">
        <v>4089.926586</v>
      </c>
      <c r="D16" s="157">
        <f t="shared" si="1"/>
        <v>23.239516858353507</v>
      </c>
      <c r="E16" s="163">
        <v>9251.37744</v>
      </c>
      <c r="F16" s="164">
        <v>3691.808459</v>
      </c>
      <c r="G16" s="158">
        <f t="shared" si="0"/>
        <v>20.97735573406759</v>
      </c>
      <c r="H16" s="168">
        <v>175.99017272727272</v>
      </c>
    </row>
    <row r="17" spans="1:8" ht="15.75" hidden="1">
      <c r="A17" s="299" t="s">
        <v>76</v>
      </c>
      <c r="B17" s="163">
        <v>1997.1032500000003</v>
      </c>
      <c r="C17" s="164">
        <v>4092.596601</v>
      </c>
      <c r="D17" s="157">
        <f t="shared" si="1"/>
        <v>22.995928150784998</v>
      </c>
      <c r="E17" s="163">
        <v>7462.341020999999</v>
      </c>
      <c r="F17" s="164">
        <v>3235.689467</v>
      </c>
      <c r="G17" s="158">
        <f t="shared" si="0"/>
        <v>18.181044885587493</v>
      </c>
      <c r="H17" s="168">
        <v>177.97049</v>
      </c>
    </row>
    <row r="18" spans="1:8" ht="15.75" hidden="1">
      <c r="A18" s="299" t="s">
        <v>77</v>
      </c>
      <c r="B18" s="163">
        <v>1595.24917</v>
      </c>
      <c r="C18" s="164">
        <v>3328.990927</v>
      </c>
      <c r="D18" s="157">
        <f t="shared" si="1"/>
        <v>18.415088437472445</v>
      </c>
      <c r="E18" s="163">
        <v>6136.45627</v>
      </c>
      <c r="F18" s="164">
        <v>2681.403425</v>
      </c>
      <c r="G18" s="158">
        <f t="shared" si="0"/>
        <v>14.832807385394391</v>
      </c>
      <c r="H18" s="168">
        <v>180.77517999999998</v>
      </c>
    </row>
    <row r="19" spans="1:8" ht="15.75" hidden="1">
      <c r="A19" s="299" t="s">
        <v>78</v>
      </c>
      <c r="B19" s="163">
        <v>2248.6022599999997</v>
      </c>
      <c r="C19" s="164">
        <v>4183.014116</v>
      </c>
      <c r="D19" s="157">
        <f t="shared" si="1"/>
        <v>23.053117974182914</v>
      </c>
      <c r="E19" s="163">
        <v>8209.40414</v>
      </c>
      <c r="F19" s="164">
        <v>3504.557721</v>
      </c>
      <c r="G19" s="158">
        <f t="shared" si="0"/>
        <v>19.314059276185958</v>
      </c>
      <c r="H19" s="168">
        <v>181.45112173913046</v>
      </c>
    </row>
    <row r="20" spans="1:8" ht="15.75" hidden="1">
      <c r="A20" s="299" t="s">
        <v>79</v>
      </c>
      <c r="B20" s="163">
        <v>2139.57571</v>
      </c>
      <c r="C20" s="164">
        <v>3945.237942</v>
      </c>
      <c r="D20" s="157">
        <f t="shared" si="1"/>
        <v>21.8726712059558</v>
      </c>
      <c r="E20" s="163">
        <v>9090.596849999902</v>
      </c>
      <c r="F20" s="164">
        <v>3712.074308</v>
      </c>
      <c r="G20" s="158">
        <f t="shared" si="0"/>
        <v>20.57999594057435</v>
      </c>
      <c r="H20" s="168">
        <v>180.37293684210528</v>
      </c>
    </row>
    <row r="21" spans="1:8" ht="15.75" hidden="1">
      <c r="A21" s="299" t="s">
        <v>80</v>
      </c>
      <c r="B21" s="163">
        <v>2731.5357899999995</v>
      </c>
      <c r="C21" s="164">
        <v>5036.883108</v>
      </c>
      <c r="D21" s="157">
        <f t="shared" si="1"/>
        <v>27.78910042823352</v>
      </c>
      <c r="E21" s="163">
        <v>7311.90051</v>
      </c>
      <c r="F21" s="164">
        <v>2892.388663</v>
      </c>
      <c r="G21" s="158">
        <f t="shared" si="0"/>
        <v>15.957662171260196</v>
      </c>
      <c r="H21" s="168">
        <v>181.25391</v>
      </c>
    </row>
    <row r="22" spans="1:8" ht="15.75">
      <c r="A22" s="201">
        <v>2020</v>
      </c>
      <c r="B22" s="202">
        <v>21298.340254999996</v>
      </c>
      <c r="C22" s="203">
        <v>39873.974728</v>
      </c>
      <c r="D22" s="204">
        <f>+C22/H22</f>
        <v>214.92646618924365</v>
      </c>
      <c r="E22" s="202">
        <v>85809.11018900001</v>
      </c>
      <c r="F22" s="203">
        <v>35504.31863</v>
      </c>
      <c r="G22" s="204">
        <f t="shared" si="0"/>
        <v>191.37339052994818</v>
      </c>
      <c r="H22" s="205">
        <v>185.5238</v>
      </c>
    </row>
    <row r="23" spans="1:25" ht="15.75" hidden="1">
      <c r="A23" s="299" t="s">
        <v>81</v>
      </c>
      <c r="B23" s="160">
        <v>2517.88266</v>
      </c>
      <c r="C23" s="161">
        <v>4796.480581</v>
      </c>
      <c r="D23" s="157">
        <f t="shared" si="1"/>
        <v>26.440927566031707</v>
      </c>
      <c r="E23" s="160">
        <v>7859.422420000001</v>
      </c>
      <c r="F23" s="161">
        <v>3284.881509</v>
      </c>
      <c r="G23" s="158">
        <f t="shared" si="0"/>
        <v>18.10813419875408</v>
      </c>
      <c r="H23" s="168">
        <v>181.40364285714287</v>
      </c>
      <c r="V23" s="178"/>
      <c r="Y23" s="1"/>
    </row>
    <row r="24" spans="1:25" ht="15.75" hidden="1">
      <c r="A24" s="299" t="s">
        <v>71</v>
      </c>
      <c r="B24" s="160">
        <v>2510.194332</v>
      </c>
      <c r="C24" s="161">
        <v>4333.121286</v>
      </c>
      <c r="D24" s="157">
        <f t="shared" si="1"/>
        <v>23.865688819515885</v>
      </c>
      <c r="E24" s="160">
        <v>5350.724300000001</v>
      </c>
      <c r="F24" s="161">
        <v>2165.736949</v>
      </c>
      <c r="G24" s="158">
        <f t="shared" si="0"/>
        <v>11.928307720524247</v>
      </c>
      <c r="H24" s="168">
        <v>181.56280000000004</v>
      </c>
      <c r="V24" s="178"/>
      <c r="Y24" s="1"/>
    </row>
    <row r="25" spans="1:25" ht="15.75" hidden="1">
      <c r="A25" s="299" t="s">
        <v>72</v>
      </c>
      <c r="B25" s="160">
        <v>1948.7327699999996</v>
      </c>
      <c r="C25" s="161">
        <v>2915.047878</v>
      </c>
      <c r="D25" s="157">
        <f t="shared" si="1"/>
        <v>15.752189426504357</v>
      </c>
      <c r="E25" s="160">
        <v>8381.351779</v>
      </c>
      <c r="F25" s="161">
        <v>3307.328342</v>
      </c>
      <c r="G25" s="158">
        <f t="shared" si="0"/>
        <v>17.87197491060577</v>
      </c>
      <c r="H25" s="168">
        <v>185.05667999999997</v>
      </c>
      <c r="V25" s="178"/>
      <c r="Y25" s="1"/>
    </row>
    <row r="26" spans="1:25" ht="15.75" hidden="1">
      <c r="A26" s="299" t="s">
        <v>73</v>
      </c>
      <c r="B26" s="160">
        <v>721.8587600000002</v>
      </c>
      <c r="C26" s="165">
        <v>1289.680008</v>
      </c>
      <c r="D26" s="157">
        <f t="shared" si="1"/>
        <v>6.67932412752411</v>
      </c>
      <c r="E26" s="163">
        <v>8010.88465</v>
      </c>
      <c r="F26" s="164">
        <v>3610.328229</v>
      </c>
      <c r="G26" s="158">
        <f t="shared" si="0"/>
        <v>18.698089680119388</v>
      </c>
      <c r="H26" s="168">
        <v>193.08540555555555</v>
      </c>
      <c r="V26" s="178"/>
      <c r="Y26" s="1"/>
    </row>
    <row r="27" spans="1:25" ht="15.75" hidden="1">
      <c r="A27" s="299" t="s">
        <v>70</v>
      </c>
      <c r="B27" s="160">
        <v>1156.200085</v>
      </c>
      <c r="C27" s="165">
        <v>2329.292673</v>
      </c>
      <c r="D27" s="157">
        <f t="shared" si="1"/>
        <v>12.398754901281139</v>
      </c>
      <c r="E27" s="163">
        <v>8780.71968</v>
      </c>
      <c r="F27" s="164">
        <v>3669.260776</v>
      </c>
      <c r="G27" s="158">
        <f t="shared" si="0"/>
        <v>19.531364846442653</v>
      </c>
      <c r="H27" s="168">
        <v>187.8650470588235</v>
      </c>
      <c r="V27" s="178"/>
      <c r="Y27" s="1"/>
    </row>
    <row r="28" spans="1:25" ht="15.75" hidden="1">
      <c r="A28" s="299" t="s">
        <v>74</v>
      </c>
      <c r="B28" s="160">
        <v>2606.3356819999995</v>
      </c>
      <c r="C28" s="164">
        <v>5063.32211</v>
      </c>
      <c r="D28" s="157">
        <f t="shared" si="1"/>
        <v>27.22881920950975</v>
      </c>
      <c r="E28" s="163">
        <v>11212.02171</v>
      </c>
      <c r="F28" s="164">
        <v>4215.46529</v>
      </c>
      <c r="G28" s="158">
        <f t="shared" si="0"/>
        <v>22.66933443532661</v>
      </c>
      <c r="H28" s="168">
        <v>185.9545238095238</v>
      </c>
      <c r="V28" s="178"/>
      <c r="Y28" s="1"/>
    </row>
    <row r="29" spans="1:25" ht="15.75" hidden="1">
      <c r="A29" s="299" t="s">
        <v>75</v>
      </c>
      <c r="B29" s="160">
        <v>1820.486136</v>
      </c>
      <c r="C29" s="161">
        <v>3826.226178</v>
      </c>
      <c r="D29" s="157">
        <f t="shared" si="1"/>
        <v>20.58785596838943</v>
      </c>
      <c r="E29" s="162">
        <v>9012.24745</v>
      </c>
      <c r="F29" s="161">
        <v>3617.739804</v>
      </c>
      <c r="G29" s="158">
        <f t="shared" si="0"/>
        <v>19.466048934617216</v>
      </c>
      <c r="H29" s="168">
        <v>185.84869565217394</v>
      </c>
      <c r="V29" s="178"/>
      <c r="Y29" s="1"/>
    </row>
    <row r="30" spans="1:25" ht="15.75" hidden="1">
      <c r="A30" s="299" t="s">
        <v>76</v>
      </c>
      <c r="B30" s="160">
        <v>1834.77988</v>
      </c>
      <c r="C30" s="161">
        <v>3223.200757</v>
      </c>
      <c r="D30" s="157">
        <f t="shared" si="1"/>
        <v>17.43270892913126</v>
      </c>
      <c r="E30" s="162">
        <v>4963.615070000001</v>
      </c>
      <c r="F30" s="161">
        <v>2356.400284</v>
      </c>
      <c r="G30" s="158">
        <f t="shared" si="0"/>
        <v>12.744611139185778</v>
      </c>
      <c r="H30" s="168">
        <v>184.89385499999997</v>
      </c>
      <c r="V30" s="178"/>
      <c r="Y30" s="1"/>
    </row>
    <row r="31" spans="1:25" ht="15.75" hidden="1">
      <c r="A31" s="299" t="s">
        <v>77</v>
      </c>
      <c r="B31" s="163">
        <v>1495.7785</v>
      </c>
      <c r="C31" s="164">
        <v>3451.552429</v>
      </c>
      <c r="D31" s="157">
        <f t="shared" si="1"/>
        <v>18.653840915006008</v>
      </c>
      <c r="E31" s="166">
        <v>6046.82889</v>
      </c>
      <c r="F31" s="164">
        <v>2620.565759</v>
      </c>
      <c r="G31" s="158">
        <f t="shared" si="0"/>
        <v>14.162791318183965</v>
      </c>
      <c r="H31" s="168">
        <v>185.03172857142854</v>
      </c>
      <c r="V31" s="178"/>
      <c r="Y31" s="1"/>
    </row>
    <row r="32" spans="1:25" ht="15.75" hidden="1">
      <c r="A32" s="299" t="s">
        <v>78</v>
      </c>
      <c r="B32" s="163">
        <v>1551.30964</v>
      </c>
      <c r="C32" s="164">
        <v>3290.192343</v>
      </c>
      <c r="D32" s="157">
        <f t="shared" si="1"/>
        <v>17.839024216876023</v>
      </c>
      <c r="E32" s="166">
        <v>5122.32704</v>
      </c>
      <c r="F32" s="164">
        <v>2186.702584</v>
      </c>
      <c r="G32" s="158">
        <f t="shared" si="0"/>
        <v>11.856036451508263</v>
      </c>
      <c r="H32" s="168">
        <v>184.43791</v>
      </c>
      <c r="V32" s="178"/>
      <c r="Y32" s="1"/>
    </row>
    <row r="33" spans="1:25" ht="15.75" hidden="1">
      <c r="A33" s="299" t="s">
        <v>79</v>
      </c>
      <c r="B33" s="163">
        <v>1206.47083</v>
      </c>
      <c r="C33" s="164">
        <v>2249.332397</v>
      </c>
      <c r="D33" s="157">
        <f t="shared" si="1"/>
        <v>12.172489352675116</v>
      </c>
      <c r="E33" s="166">
        <v>4579.03635</v>
      </c>
      <c r="F33" s="164">
        <v>1991.885415</v>
      </c>
      <c r="G33" s="158">
        <f t="shared" si="0"/>
        <v>10.77928901845464</v>
      </c>
      <c r="H33" s="168">
        <v>184.78820000000002</v>
      </c>
      <c r="V33" s="178"/>
      <c r="Y33" s="1"/>
    </row>
    <row r="34" spans="1:25" ht="15.75" hidden="1">
      <c r="A34" s="299" t="s">
        <v>80</v>
      </c>
      <c r="B34" s="163">
        <v>1928.3109800000002</v>
      </c>
      <c r="C34" s="164">
        <v>3106.526088</v>
      </c>
      <c r="D34" s="157">
        <f t="shared" si="1"/>
        <v>16.596268282828984</v>
      </c>
      <c r="E34" s="166">
        <v>6489.93085</v>
      </c>
      <c r="F34" s="164">
        <v>2478.023689</v>
      </c>
      <c r="G34" s="158">
        <f t="shared" si="0"/>
        <v>13.238564489354314</v>
      </c>
      <c r="H34" s="168">
        <v>187.18220476190476</v>
      </c>
      <c r="V34" s="178"/>
      <c r="Y34" s="1"/>
    </row>
    <row r="35" spans="1:25" ht="15.75">
      <c r="A35" s="201">
        <v>2021</v>
      </c>
      <c r="B35" s="202">
        <f>SUM(B36:B47)</f>
        <v>26749.25773</v>
      </c>
      <c r="C35" s="203">
        <f>SUM(C36:C47)</f>
        <v>63222.485357000005</v>
      </c>
      <c r="D35" s="204">
        <v>317.88876015787105</v>
      </c>
      <c r="E35" s="202">
        <f>SUM(E36:E47)</f>
        <v>56176.253699999994</v>
      </c>
      <c r="F35" s="203">
        <f>SUM(F36:F47)</f>
        <v>25080.017695</v>
      </c>
      <c r="G35" s="204">
        <v>126.10475030808452</v>
      </c>
      <c r="H35" s="205">
        <v>198.88241825726155</v>
      </c>
      <c r="Y35" s="1"/>
    </row>
    <row r="36" spans="1:25" ht="15.75">
      <c r="A36" s="299" t="s">
        <v>81</v>
      </c>
      <c r="B36" s="198">
        <v>1924.63266</v>
      </c>
      <c r="C36" s="199">
        <v>3681.284802</v>
      </c>
      <c r="D36" s="157">
        <f t="shared" si="1"/>
        <v>19.325160979573017</v>
      </c>
      <c r="E36" s="198">
        <v>4957.19866</v>
      </c>
      <c r="F36" s="199">
        <v>2329.362607</v>
      </c>
      <c r="G36" s="158">
        <f t="shared" si="0"/>
        <v>12.228151251871784</v>
      </c>
      <c r="H36" s="200">
        <v>190.49180526315786</v>
      </c>
      <c r="J36" s="386"/>
      <c r="Y36" s="1"/>
    </row>
    <row r="37" spans="1:25" ht="15.75">
      <c r="A37" s="299" t="s">
        <v>71</v>
      </c>
      <c r="B37" s="198">
        <v>1864.43394</v>
      </c>
      <c r="C37" s="199">
        <v>3262.354193</v>
      </c>
      <c r="D37" s="157">
        <f t="shared" si="1"/>
        <v>16.810495884701155</v>
      </c>
      <c r="E37" s="198">
        <v>2884.10102</v>
      </c>
      <c r="F37" s="199">
        <v>1090.583918</v>
      </c>
      <c r="G37" s="158">
        <f t="shared" si="0"/>
        <v>5.619640106766378</v>
      </c>
      <c r="H37" s="200">
        <v>194.06650555555552</v>
      </c>
      <c r="J37" s="386"/>
      <c r="Y37" s="1"/>
    </row>
    <row r="38" spans="1:25" ht="15.75">
      <c r="A38" s="299" t="s">
        <v>72</v>
      </c>
      <c r="B38" s="198">
        <v>2908.2341</v>
      </c>
      <c r="C38" s="199">
        <v>5705.755725</v>
      </c>
      <c r="D38" s="157">
        <f t="shared" si="1"/>
        <v>28.965794787345942</v>
      </c>
      <c r="E38" s="198">
        <v>3699.48358</v>
      </c>
      <c r="F38" s="199">
        <v>1440.625583</v>
      </c>
      <c r="G38" s="158">
        <f>+F38/H38</f>
        <v>7.313468541904431</v>
      </c>
      <c r="H38" s="200">
        <v>196.98253636363634</v>
      </c>
      <c r="J38" s="386"/>
      <c r="Y38" s="1"/>
    </row>
    <row r="39" spans="1:25" ht="15.75">
      <c r="A39" s="299" t="s">
        <v>73</v>
      </c>
      <c r="B39" s="198">
        <v>2006.39544</v>
      </c>
      <c r="C39" s="199">
        <v>4432.807449</v>
      </c>
      <c r="D39" s="157">
        <f t="shared" si="1"/>
        <v>22.453343587492935</v>
      </c>
      <c r="E39" s="198">
        <v>3744.7529900000004</v>
      </c>
      <c r="F39" s="199">
        <v>1678.705035</v>
      </c>
      <c r="G39" s="158">
        <f aca="true" t="shared" si="2" ref="G39:G47">+F39/H39</f>
        <v>8.503085542642381</v>
      </c>
      <c r="H39" s="200">
        <v>197.42304444444446</v>
      </c>
      <c r="J39" s="386"/>
      <c r="Y39" s="1"/>
    </row>
    <row r="40" spans="1:25" ht="15.75">
      <c r="A40" s="299" t="s">
        <v>70</v>
      </c>
      <c r="B40" s="264">
        <v>1434.2887299999998</v>
      </c>
      <c r="C40" s="265">
        <v>3619.553623</v>
      </c>
      <c r="D40" s="157">
        <f t="shared" si="1"/>
        <v>18.135424813339498</v>
      </c>
      <c r="E40" s="264">
        <v>4758.21034</v>
      </c>
      <c r="F40" s="265">
        <v>2019.376712</v>
      </c>
      <c r="G40" s="268">
        <f t="shared" si="2"/>
        <v>10.117892520661442</v>
      </c>
      <c r="H40" s="266">
        <v>199.58471666666668</v>
      </c>
      <c r="J40" s="386"/>
      <c r="Y40" s="1"/>
    </row>
    <row r="41" spans="1:10" ht="15.75">
      <c r="A41" s="300" t="s">
        <v>74</v>
      </c>
      <c r="B41" s="264">
        <v>1415.3817400000003</v>
      </c>
      <c r="C41" s="265">
        <v>3611.9662730000005</v>
      </c>
      <c r="D41" s="157">
        <f t="shared" si="1"/>
        <v>18.07645610952721</v>
      </c>
      <c r="E41" s="265">
        <v>4881.73198</v>
      </c>
      <c r="F41" s="265">
        <v>2239.299598</v>
      </c>
      <c r="G41" s="268">
        <f t="shared" si="2"/>
        <v>11.206804781626188</v>
      </c>
      <c r="H41" s="266">
        <v>199.8160619047619</v>
      </c>
      <c r="J41" s="386"/>
    </row>
    <row r="42" spans="1:10" ht="15.75">
      <c r="A42" s="300" t="s">
        <v>75</v>
      </c>
      <c r="B42" s="264">
        <v>3693.1018599999998</v>
      </c>
      <c r="C42" s="265">
        <v>9596.599654</v>
      </c>
      <c r="D42" s="157">
        <f t="shared" si="1"/>
        <v>47.98833217312104</v>
      </c>
      <c r="E42" s="265">
        <v>6291.35188</v>
      </c>
      <c r="F42" s="265">
        <v>3034.723188</v>
      </c>
      <c r="G42" s="268">
        <f t="shared" si="2"/>
        <v>15.175302674892313</v>
      </c>
      <c r="H42" s="266">
        <v>199.97777000000002</v>
      </c>
      <c r="J42" s="386"/>
    </row>
    <row r="43" spans="1:10" ht="15.75">
      <c r="A43" s="301" t="s">
        <v>76</v>
      </c>
      <c r="B43" s="198">
        <v>1752.1751900000002</v>
      </c>
      <c r="C43" s="199">
        <v>4151.633715</v>
      </c>
      <c r="D43" s="157">
        <f t="shared" si="1"/>
        <v>20.706761216630458</v>
      </c>
      <c r="E43" s="199">
        <v>6994.679590000001</v>
      </c>
      <c r="F43" s="199">
        <v>3014.024128</v>
      </c>
      <c r="G43" s="273">
        <f t="shared" si="2"/>
        <v>15.032799664904648</v>
      </c>
      <c r="H43" s="200">
        <v>200.49652727272726</v>
      </c>
      <c r="J43" s="386"/>
    </row>
    <row r="44" spans="1:10" ht="15.75">
      <c r="A44" s="301" t="s">
        <v>77</v>
      </c>
      <c r="B44" s="198">
        <v>1968.3961600000002</v>
      </c>
      <c r="C44" s="199">
        <v>5044.097304</v>
      </c>
      <c r="D44" s="157">
        <f t="shared" si="1"/>
        <v>24.972528929007684</v>
      </c>
      <c r="E44" s="199">
        <v>4255.507030000001</v>
      </c>
      <c r="F44" s="199">
        <v>1961.844687</v>
      </c>
      <c r="G44" s="273">
        <f t="shared" si="2"/>
        <v>9.712783129991642</v>
      </c>
      <c r="H44" s="200">
        <v>201.98584285714284</v>
      </c>
      <c r="J44" s="386"/>
    </row>
    <row r="45" spans="1:10" ht="15.75">
      <c r="A45" s="301" t="s">
        <v>78</v>
      </c>
      <c r="B45" s="198">
        <v>2103.8958700000003</v>
      </c>
      <c r="C45" s="199">
        <v>5625.913627</v>
      </c>
      <c r="D45" s="276">
        <v>27.977106890997508</v>
      </c>
      <c r="E45" s="199">
        <v>5555.378819999999</v>
      </c>
      <c r="F45" s="199">
        <v>2203.71202</v>
      </c>
      <c r="G45" s="273">
        <v>10.958839901954299</v>
      </c>
      <c r="H45" s="200">
        <v>201.08985789473684</v>
      </c>
      <c r="J45" s="386"/>
    </row>
    <row r="46" spans="1:10" ht="15.75">
      <c r="A46" s="301" t="s">
        <v>79</v>
      </c>
      <c r="B46" s="198">
        <v>3157.56959</v>
      </c>
      <c r="C46" s="199">
        <v>8164.494668</v>
      </c>
      <c r="D46" s="276">
        <v>40.446691221202066</v>
      </c>
      <c r="E46" s="199">
        <v>4224.0646400000005</v>
      </c>
      <c r="F46" s="199">
        <v>1937.068984</v>
      </c>
      <c r="G46" s="273">
        <v>9.596188650486065</v>
      </c>
      <c r="H46" s="200">
        <v>201.85815999999997</v>
      </c>
      <c r="J46" s="386"/>
    </row>
    <row r="47" spans="1:10" ht="16.5" thickBot="1">
      <c r="A47" s="302" t="s">
        <v>80</v>
      </c>
      <c r="B47" s="259">
        <v>2520.7524499999995</v>
      </c>
      <c r="C47" s="260">
        <v>6326.024324</v>
      </c>
      <c r="D47" s="261">
        <f t="shared" si="1"/>
        <v>31.410409899761163</v>
      </c>
      <c r="E47" s="260">
        <v>3929.79317</v>
      </c>
      <c r="F47" s="260">
        <v>2130.691235</v>
      </c>
      <c r="G47" s="267">
        <f t="shared" si="2"/>
        <v>10.579454272294122</v>
      </c>
      <c r="H47" s="262">
        <v>201.39897391304345</v>
      </c>
      <c r="J47" s="386"/>
    </row>
    <row r="48" spans="1:25" ht="19.5" customHeight="1">
      <c r="A48" s="201">
        <v>2022</v>
      </c>
      <c r="B48" s="202">
        <f aca="true" t="shared" si="3" ref="B48:G48">SUM(B49:B60)</f>
        <v>25729.91779</v>
      </c>
      <c r="C48" s="203">
        <f t="shared" si="3"/>
        <v>97242.84000499999</v>
      </c>
      <c r="D48" s="204">
        <f t="shared" si="3"/>
        <v>302.180355898014</v>
      </c>
      <c r="E48" s="202">
        <f t="shared" si="3"/>
        <v>41736.69884999999</v>
      </c>
      <c r="F48" s="203">
        <f t="shared" si="3"/>
        <v>21664.17126</v>
      </c>
      <c r="G48" s="203">
        <f t="shared" si="3"/>
        <v>70.33268232843811</v>
      </c>
      <c r="H48" s="205">
        <v>324.55059916666653</v>
      </c>
      <c r="I48" s="1"/>
      <c r="J48" s="387"/>
      <c r="Y48" s="1"/>
    </row>
    <row r="49" spans="1:25" ht="15.75">
      <c r="A49" s="299" t="s">
        <v>81</v>
      </c>
      <c r="B49" s="264">
        <v>2313.86251</v>
      </c>
      <c r="C49" s="265">
        <v>5487.952147</v>
      </c>
      <c r="D49" s="157">
        <f>+C49/H49</f>
        <v>27.240270200433212</v>
      </c>
      <c r="E49" s="264">
        <v>3340.70259</v>
      </c>
      <c r="F49" s="265">
        <v>1784.482219</v>
      </c>
      <c r="G49" s="158">
        <f>+F49/H49</f>
        <v>8.85754403671345</v>
      </c>
      <c r="H49" s="266">
        <v>201.46467368421048</v>
      </c>
      <c r="I49" s="345"/>
      <c r="J49" s="346"/>
      <c r="K49" s="348"/>
      <c r="Y49" s="1"/>
    </row>
    <row r="50" spans="1:25" ht="15.75">
      <c r="A50" s="299" t="s">
        <v>71</v>
      </c>
      <c r="B50" s="264">
        <v>1998.9848900000002</v>
      </c>
      <c r="C50" s="265">
        <v>4849.549828</v>
      </c>
      <c r="D50" s="157">
        <f>+C50/H50</f>
        <v>24.03906600798469</v>
      </c>
      <c r="E50" s="264">
        <v>4045.44639</v>
      </c>
      <c r="F50" s="265">
        <v>1679.229327</v>
      </c>
      <c r="G50" s="158">
        <f aca="true" t="shared" si="4" ref="G50:G56">+F50/H50</f>
        <v>8.323886972194382</v>
      </c>
      <c r="H50" s="266">
        <v>201.73619999999997</v>
      </c>
      <c r="I50" s="345"/>
      <c r="J50" s="346"/>
      <c r="K50" s="348"/>
      <c r="Y50" s="1"/>
    </row>
    <row r="51" spans="1:25" ht="15.75">
      <c r="A51" s="299" t="s">
        <v>72</v>
      </c>
      <c r="B51" s="264">
        <v>2313.59962</v>
      </c>
      <c r="C51" s="265">
        <v>6776.699402</v>
      </c>
      <c r="D51" s="157">
        <f>+C51/H51</f>
        <v>26.491344141151366</v>
      </c>
      <c r="E51" s="264">
        <v>3045.483640000001</v>
      </c>
      <c r="F51" s="265">
        <v>1704.272469</v>
      </c>
      <c r="G51" s="158">
        <f>+F51/H51</f>
        <v>6.662309453071521</v>
      </c>
      <c r="H51" s="266">
        <v>255.8080619047619</v>
      </c>
      <c r="I51" s="345"/>
      <c r="J51" s="346"/>
      <c r="K51" s="348"/>
      <c r="Y51" s="1"/>
    </row>
    <row r="52" spans="1:25" ht="15.75">
      <c r="A52" s="299" t="s">
        <v>73</v>
      </c>
      <c r="B52" s="264">
        <v>2165.2629399999996</v>
      </c>
      <c r="C52" s="265">
        <v>7671.334986</v>
      </c>
      <c r="D52" s="157">
        <f>+C52/H52</f>
        <v>24.014915413024834</v>
      </c>
      <c r="E52" s="264">
        <v>3747.6227799999997</v>
      </c>
      <c r="F52" s="265">
        <v>2349.683105</v>
      </c>
      <c r="G52" s="158">
        <f t="shared" si="4"/>
        <v>7.355622081028565</v>
      </c>
      <c r="H52" s="266">
        <v>319.4404333333334</v>
      </c>
      <c r="I52" s="345"/>
      <c r="J52" s="346"/>
      <c r="K52" s="348"/>
      <c r="Y52" s="1"/>
    </row>
    <row r="53" spans="1:25" ht="15.75">
      <c r="A53" s="299" t="s">
        <v>70</v>
      </c>
      <c r="B53" s="264">
        <v>1682.6570299999998</v>
      </c>
      <c r="C53" s="265">
        <v>6800.019751999999</v>
      </c>
      <c r="D53" s="157">
        <f>+C53/H53</f>
        <v>18.94477656020632</v>
      </c>
      <c r="E53" s="264">
        <v>3502.31578</v>
      </c>
      <c r="F53" s="265">
        <v>2487.299337</v>
      </c>
      <c r="G53" s="158">
        <f t="shared" si="4"/>
        <v>6.929587250677494</v>
      </c>
      <c r="H53" s="266">
        <v>358.9390315789474</v>
      </c>
      <c r="I53" s="345"/>
      <c r="J53" s="346"/>
      <c r="K53" s="348"/>
      <c r="Y53" s="1"/>
    </row>
    <row r="54" spans="1:25" ht="15.75">
      <c r="A54" s="337" t="s">
        <v>74</v>
      </c>
      <c r="B54" s="198">
        <v>3570.77073</v>
      </c>
      <c r="C54" s="199">
        <v>14253.221842</v>
      </c>
      <c r="D54" s="276">
        <v>39.56559705061362</v>
      </c>
      <c r="E54" s="198">
        <v>3371.25178</v>
      </c>
      <c r="F54" s="199">
        <v>2039.763603</v>
      </c>
      <c r="G54" s="158">
        <f t="shared" si="4"/>
        <v>5.662191025259551</v>
      </c>
      <c r="H54" s="200">
        <v>360.2428095238095</v>
      </c>
      <c r="I54" s="345"/>
      <c r="J54" s="346"/>
      <c r="K54" s="348"/>
      <c r="Y54" s="1"/>
    </row>
    <row r="55" spans="1:25" ht="15.75">
      <c r="A55" s="299" t="s">
        <v>75</v>
      </c>
      <c r="B55" s="264">
        <v>1954.78408</v>
      </c>
      <c r="C55" s="265">
        <v>8432.693197</v>
      </c>
      <c r="D55" s="157">
        <f>+C55/H55</f>
        <v>23.36751983062379</v>
      </c>
      <c r="E55" s="264">
        <v>2929.4122399999997</v>
      </c>
      <c r="F55" s="265">
        <v>1451.91337</v>
      </c>
      <c r="G55" s="158">
        <f t="shared" si="4"/>
        <v>4.023342682251601</v>
      </c>
      <c r="H55" s="266">
        <v>360.87241000000006</v>
      </c>
      <c r="I55" s="345"/>
      <c r="J55" s="346"/>
      <c r="K55" s="348"/>
      <c r="Y55" s="1"/>
    </row>
    <row r="56" spans="1:25" ht="15.75">
      <c r="A56" s="299" t="s">
        <v>76</v>
      </c>
      <c r="B56" s="264">
        <v>1953.5392599999998</v>
      </c>
      <c r="C56" s="265">
        <v>10096.897547</v>
      </c>
      <c r="D56" s="157">
        <f>+C56/H56</f>
        <v>27.969378755156743</v>
      </c>
      <c r="E56" s="264">
        <v>2776.71858</v>
      </c>
      <c r="F56" s="265">
        <v>1430.35798</v>
      </c>
      <c r="G56" s="158">
        <f t="shared" si="4"/>
        <v>3.9622293790598677</v>
      </c>
      <c r="H56" s="266">
        <v>360.99827727272725</v>
      </c>
      <c r="I56" s="345"/>
      <c r="J56" s="346"/>
      <c r="K56" s="348"/>
      <c r="Y56" s="1"/>
    </row>
    <row r="57" spans="1:25" ht="15.75">
      <c r="A57" s="299" t="s">
        <v>77</v>
      </c>
      <c r="B57" s="264">
        <v>1448.5294200000005</v>
      </c>
      <c r="C57" s="265">
        <v>6821.327479</v>
      </c>
      <c r="D57" s="157">
        <v>18.823552765418714</v>
      </c>
      <c r="E57" s="264">
        <v>3227.88809</v>
      </c>
      <c r="F57" s="265">
        <v>1409.21488</v>
      </c>
      <c r="G57" s="158">
        <v>3.8887490350165614</v>
      </c>
      <c r="H57" s="266">
        <v>362.38257272727253</v>
      </c>
      <c r="I57" s="345"/>
      <c r="J57" s="346"/>
      <c r="K57" s="348"/>
      <c r="Y57" s="1"/>
    </row>
    <row r="58" spans="1:25" ht="15.75">
      <c r="A58" s="299" t="s">
        <v>78</v>
      </c>
      <c r="B58" s="264">
        <v>1925.07792</v>
      </c>
      <c r="C58" s="265">
        <v>7990.012085</v>
      </c>
      <c r="D58" s="157">
        <v>22.00205651959036</v>
      </c>
      <c r="E58" s="264">
        <v>3580.7670799999996</v>
      </c>
      <c r="F58" s="265">
        <v>1651.286212</v>
      </c>
      <c r="G58" s="158">
        <v>4.54713862506558</v>
      </c>
      <c r="H58" s="266">
        <v>363.14842105263165</v>
      </c>
      <c r="I58" s="345"/>
      <c r="J58" s="346"/>
      <c r="K58" s="348"/>
      <c r="Y58" s="1"/>
    </row>
    <row r="59" spans="1:25" ht="15.75">
      <c r="A59" s="299" t="s">
        <v>79</v>
      </c>
      <c r="B59" s="264">
        <v>2369.23458</v>
      </c>
      <c r="C59" s="265">
        <v>9330.637844</v>
      </c>
      <c r="D59" s="157">
        <v>25.676364005228486</v>
      </c>
      <c r="E59" s="264">
        <v>4871.684020000001</v>
      </c>
      <c r="F59" s="265">
        <v>2234.648317</v>
      </c>
      <c r="G59" s="158">
        <v>6.1493806286629695</v>
      </c>
      <c r="H59" s="266">
        <v>363.3940476190476</v>
      </c>
      <c r="I59" s="345"/>
      <c r="J59" s="346"/>
      <c r="K59" s="348"/>
      <c r="Y59" s="1"/>
    </row>
    <row r="60" spans="1:25" ht="16.5" thickBot="1">
      <c r="A60" s="352" t="s">
        <v>80</v>
      </c>
      <c r="B60" s="259">
        <v>2033.6148099999998</v>
      </c>
      <c r="C60" s="260">
        <v>8732.493896</v>
      </c>
      <c r="D60" s="261">
        <f>+C60/H60</f>
        <v>24.045514648581825</v>
      </c>
      <c r="E60" s="259">
        <v>3297.40588</v>
      </c>
      <c r="F60" s="260">
        <v>1442.020441</v>
      </c>
      <c r="G60" s="353">
        <f>+F60/H60</f>
        <v>3.9707011594365644</v>
      </c>
      <c r="H60" s="262">
        <v>363.16518999999994</v>
      </c>
      <c r="I60" s="345"/>
      <c r="J60" s="346"/>
      <c r="K60" s="348"/>
      <c r="Y60" s="1"/>
    </row>
    <row r="61" spans="1:25" ht="19.5" customHeight="1">
      <c r="A61" s="201" t="s">
        <v>170</v>
      </c>
      <c r="B61" s="367">
        <f>SUM(B62:B69)</f>
        <v>15702.71485</v>
      </c>
      <c r="C61" s="368">
        <f>SUM(C62:C69)</f>
        <v>63336.923689999996</v>
      </c>
      <c r="D61" s="368">
        <f>SUM(D62:D69)</f>
        <v>192.78994135077087</v>
      </c>
      <c r="E61" s="368">
        <f>SUM(E62:E69)</f>
        <v>31380.686055</v>
      </c>
      <c r="F61" s="368">
        <f>SUM(F62:F69)</f>
        <v>14791.642127</v>
      </c>
      <c r="G61" s="369">
        <f>SUM(G62:G69)</f>
        <v>45.52698311330339</v>
      </c>
      <c r="H61" s="205">
        <v>328.1751542693692</v>
      </c>
      <c r="I61" s="1"/>
      <c r="J61" s="1"/>
      <c r="Y61" s="1"/>
    </row>
    <row r="62" spans="1:25" ht="15.75">
      <c r="A62" s="299" t="s">
        <v>81</v>
      </c>
      <c r="B62" s="264">
        <v>2033.5558600000004</v>
      </c>
      <c r="C62" s="265">
        <v>8639.111283</v>
      </c>
      <c r="D62" s="157">
        <f>+C62/H62</f>
        <v>23.837109251757152</v>
      </c>
      <c r="E62" s="264">
        <v>2808.19166</v>
      </c>
      <c r="F62" s="265">
        <v>1517.721472</v>
      </c>
      <c r="G62" s="158">
        <f>+F62/H62</f>
        <v>4.187709980422726</v>
      </c>
      <c r="H62" s="266">
        <v>362.422775</v>
      </c>
      <c r="I62" s="345"/>
      <c r="J62" s="385"/>
      <c r="K62" s="348"/>
      <c r="Y62" s="1"/>
    </row>
    <row r="63" spans="1:25" ht="15.75">
      <c r="A63" s="299" t="s">
        <v>71</v>
      </c>
      <c r="B63" s="264">
        <v>2095.6996</v>
      </c>
      <c r="C63" s="265">
        <v>8225.757764</v>
      </c>
      <c r="D63" s="157">
        <f>+C63/H63</f>
        <v>22.72455573960213</v>
      </c>
      <c r="E63" s="264">
        <v>2921.8431499999992</v>
      </c>
      <c r="F63" s="265">
        <v>1513.760124</v>
      </c>
      <c r="G63" s="158">
        <f>+F63/H63</f>
        <v>4.181927951340171</v>
      </c>
      <c r="H63" s="266">
        <v>361.976615</v>
      </c>
      <c r="I63" s="345"/>
      <c r="J63" s="385"/>
      <c r="K63" s="348"/>
      <c r="Y63" s="1"/>
    </row>
    <row r="64" spans="1:25" ht="15.75">
      <c r="A64" s="299" t="s">
        <v>72</v>
      </c>
      <c r="B64" s="264">
        <v>2374.04529</v>
      </c>
      <c r="C64" s="265">
        <v>9625.150394</v>
      </c>
      <c r="D64" s="157">
        <f>+C64/H64</f>
        <v>29.21396615575929</v>
      </c>
      <c r="E64" s="264">
        <v>2941.5348099999997</v>
      </c>
      <c r="F64" s="265">
        <v>1236.869778</v>
      </c>
      <c r="G64" s="158">
        <f>+F64/H64</f>
        <v>3.7541098429067836</v>
      </c>
      <c r="H64" s="266">
        <v>329.47085454545453</v>
      </c>
      <c r="I64" s="345"/>
      <c r="J64" s="385"/>
      <c r="K64" s="348"/>
      <c r="Y64" s="1"/>
    </row>
    <row r="65" spans="1:25" ht="15.75">
      <c r="A65" s="299" t="s">
        <v>73</v>
      </c>
      <c r="B65" s="264">
        <v>2470.8996199999997</v>
      </c>
      <c r="C65" s="265">
        <v>9216.886804</v>
      </c>
      <c r="D65" s="157">
        <v>28.675134988311886</v>
      </c>
      <c r="E65" s="264">
        <v>2451.1461</v>
      </c>
      <c r="F65" s="265">
        <v>1022.387811</v>
      </c>
      <c r="G65" s="158">
        <v>3.180803791374164</v>
      </c>
      <c r="H65" s="266">
        <v>321.42435625</v>
      </c>
      <c r="I65" s="345"/>
      <c r="J65" s="385"/>
      <c r="K65" s="348"/>
      <c r="Y65" s="1"/>
    </row>
    <row r="66" spans="1:25" ht="15.75">
      <c r="A66" s="299" t="s">
        <v>70</v>
      </c>
      <c r="B66" s="264">
        <v>2137.801675</v>
      </c>
      <c r="C66" s="265">
        <v>8126.346806</v>
      </c>
      <c r="D66" s="157">
        <f>+C66/H66</f>
        <v>26.200173291813027</v>
      </c>
      <c r="E66" s="264">
        <v>4708.324335</v>
      </c>
      <c r="F66" s="265">
        <v>1902.033028</v>
      </c>
      <c r="G66" s="158">
        <f>+F66/H66</f>
        <v>6.132349028416775</v>
      </c>
      <c r="H66" s="266">
        <v>310.16385714285724</v>
      </c>
      <c r="I66" s="345"/>
      <c r="J66" s="385"/>
      <c r="K66" s="348"/>
      <c r="Y66" s="1"/>
    </row>
    <row r="67" spans="1:25" ht="15.75">
      <c r="A67" s="299" t="s">
        <v>74</v>
      </c>
      <c r="B67" s="264">
        <v>1576.48714</v>
      </c>
      <c r="C67" s="265">
        <v>6401.204071</v>
      </c>
      <c r="D67" s="157">
        <f>+C67/H67</f>
        <v>21.248021989557735</v>
      </c>
      <c r="E67" s="264">
        <v>5354.0230599999995</v>
      </c>
      <c r="F67" s="265">
        <v>1936.439069</v>
      </c>
      <c r="G67" s="158">
        <f>+F67/H67</f>
        <v>6.4277750659373885</v>
      </c>
      <c r="H67" s="266">
        <v>301.261175</v>
      </c>
      <c r="I67" s="345"/>
      <c r="J67" s="385"/>
      <c r="K67" s="348"/>
      <c r="Y67" s="1"/>
    </row>
    <row r="68" spans="1:25" ht="15.75">
      <c r="A68" s="299" t="s">
        <v>75</v>
      </c>
      <c r="B68" s="264">
        <v>1496.5533000000003</v>
      </c>
      <c r="C68" s="265">
        <v>6579.464298</v>
      </c>
      <c r="D68" s="157">
        <f>+C68/H68</f>
        <v>20.606524440944185</v>
      </c>
      <c r="E68" s="264">
        <v>4874.110900000001</v>
      </c>
      <c r="F68" s="265">
        <v>2423.314821</v>
      </c>
      <c r="G68" s="158">
        <f>+F68/H68</f>
        <v>7.589690258250685</v>
      </c>
      <c r="H68" s="266">
        <v>319.29034499999995</v>
      </c>
      <c r="I68" s="345"/>
      <c r="J68" s="385"/>
      <c r="K68" s="348"/>
      <c r="Y68" s="1"/>
    </row>
    <row r="69" spans="1:25" ht="15.75">
      <c r="A69" s="299" t="s">
        <v>76</v>
      </c>
      <c r="B69" s="264">
        <v>1517.6723649999997</v>
      </c>
      <c r="C69" s="265">
        <v>6523.00227</v>
      </c>
      <c r="D69" s="410">
        <f>+C69/H69</f>
        <v>20.284455493025458</v>
      </c>
      <c r="E69" s="264">
        <v>5321.51204</v>
      </c>
      <c r="F69" s="265">
        <v>3239.116024</v>
      </c>
      <c r="G69" s="411">
        <f>+F69/H69</f>
        <v>10.072617194654692</v>
      </c>
      <c r="H69" s="266">
        <v>321.5764047619049</v>
      </c>
      <c r="I69" s="345"/>
      <c r="J69" s="385"/>
      <c r="K69" s="348"/>
      <c r="Y69" s="1"/>
    </row>
    <row r="70" spans="1:25" ht="15.75">
      <c r="A70" s="380"/>
      <c r="B70" s="381"/>
      <c r="C70" s="381"/>
      <c r="D70" s="382"/>
      <c r="E70" s="381"/>
      <c r="F70" s="381"/>
      <c r="G70" s="383"/>
      <c r="H70" s="384"/>
      <c r="I70" s="346"/>
      <c r="J70" s="346"/>
      <c r="K70" s="348"/>
      <c r="Y70" s="1"/>
    </row>
    <row r="71" spans="1:10" ht="14.25">
      <c r="A71" s="231" t="s">
        <v>68</v>
      </c>
      <c r="B71" s="212"/>
      <c r="C71" s="212"/>
      <c r="D71" s="212"/>
      <c r="E71" s="212"/>
      <c r="F71" s="212"/>
      <c r="G71" s="212"/>
      <c r="H71" s="212"/>
      <c r="I71" s="209"/>
      <c r="J71" s="209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77" customFormat="1" ht="15.75" thickBot="1">
      <c r="A1" s="277" t="s">
        <v>109</v>
      </c>
    </row>
    <row r="2" spans="1:10" s="282" customFormat="1" ht="26.25">
      <c r="A2" s="278" t="s">
        <v>5</v>
      </c>
      <c r="B2" s="279">
        <v>2017</v>
      </c>
      <c r="C2" s="279">
        <v>2018</v>
      </c>
      <c r="D2" s="279">
        <v>2019</v>
      </c>
      <c r="E2" s="279">
        <v>2020</v>
      </c>
      <c r="F2" s="280" t="s">
        <v>104</v>
      </c>
      <c r="G2" s="280" t="s">
        <v>105</v>
      </c>
      <c r="H2" s="280" t="s">
        <v>106</v>
      </c>
      <c r="I2" s="280" t="s">
        <v>107</v>
      </c>
      <c r="J2" s="281" t="s">
        <v>108</v>
      </c>
    </row>
    <row r="3" spans="1:10" ht="12.75">
      <c r="A3" s="283" t="s">
        <v>7</v>
      </c>
      <c r="B3" s="284">
        <v>942.7256180600555</v>
      </c>
      <c r="C3" s="284">
        <v>490.62466400000005</v>
      </c>
      <c r="D3" s="284">
        <v>533.1168516638778</v>
      </c>
      <c r="E3" s="284">
        <v>721.7351439929707</v>
      </c>
      <c r="F3" s="284">
        <v>444.8862675691529</v>
      </c>
      <c r="G3" s="284">
        <v>528.5389669513828</v>
      </c>
      <c r="H3" s="284">
        <v>656.0017622685949</v>
      </c>
      <c r="I3" s="285">
        <f>+(H3-F3)/F3*100</f>
        <v>47.453812376131914</v>
      </c>
      <c r="J3" s="286">
        <f>+(H3-G3)/G3*100</f>
        <v>24.11606395880678</v>
      </c>
    </row>
    <row r="4" spans="1:10" ht="12.75">
      <c r="A4" s="283" t="s">
        <v>8</v>
      </c>
      <c r="B4" s="284">
        <v>226.56742307460505</v>
      </c>
      <c r="C4" s="284">
        <v>23.197675000000004</v>
      </c>
      <c r="D4" s="284">
        <v>24.80194199739496</v>
      </c>
      <c r="E4" s="284">
        <v>31.103863000000004</v>
      </c>
      <c r="F4" s="284">
        <v>20.136249997412964</v>
      </c>
      <c r="G4" s="284">
        <v>25.397241000000005</v>
      </c>
      <c r="H4" s="284">
        <v>1842.2377010000002</v>
      </c>
      <c r="I4" s="285">
        <f aca="true" t="shared" si="0" ref="I4:I10">+(H4-F4)/F4*100</f>
        <v>9048.861884594622</v>
      </c>
      <c r="J4" s="286">
        <f aca="true" t="shared" si="1" ref="J4:J10">+(H4-G4)/G4*100</f>
        <v>7153.69224554746</v>
      </c>
    </row>
    <row r="5" spans="1:10" ht="12.75">
      <c r="A5" s="283" t="s">
        <v>9</v>
      </c>
      <c r="B5" s="284">
        <v>272.84452559830333</v>
      </c>
      <c r="C5" s="284">
        <v>236.26941562644166</v>
      </c>
      <c r="D5" s="284">
        <v>256.81810977475044</v>
      </c>
      <c r="E5" s="284">
        <v>329.7969788590394</v>
      </c>
      <c r="F5" s="284">
        <v>217.54328059416028</v>
      </c>
      <c r="G5" s="284">
        <v>227.16303251807574</v>
      </c>
      <c r="H5" s="284">
        <v>551.0554564516469</v>
      </c>
      <c r="I5" s="285">
        <f t="shared" si="0"/>
        <v>153.30842439563702</v>
      </c>
      <c r="J5" s="286">
        <f t="shared" si="1"/>
        <v>142.58148447098168</v>
      </c>
    </row>
    <row r="6" spans="1:10" ht="12.75">
      <c r="A6" s="283" t="s">
        <v>10</v>
      </c>
      <c r="B6" s="284">
        <v>2024.95800745826</v>
      </c>
      <c r="C6" s="284">
        <v>996.2443501866037</v>
      </c>
      <c r="D6" s="284">
        <v>843.4565512263555</v>
      </c>
      <c r="E6" s="284">
        <v>1112.9683197572624</v>
      </c>
      <c r="F6" s="284">
        <v>608.7641084610409</v>
      </c>
      <c r="G6" s="284">
        <v>1102.5894865715536</v>
      </c>
      <c r="H6" s="284">
        <v>23.62912753061683</v>
      </c>
      <c r="I6" s="285">
        <f t="shared" si="0"/>
        <v>-96.11850843336487</v>
      </c>
      <c r="J6" s="286">
        <f t="shared" si="1"/>
        <v>-97.8569424234136</v>
      </c>
    </row>
    <row r="7" spans="1:10" ht="12.75">
      <c r="A7" s="283" t="s">
        <v>11</v>
      </c>
      <c r="B7" s="284">
        <v>1364.6046270278632</v>
      </c>
      <c r="C7" s="284">
        <v>792.979975758636</v>
      </c>
      <c r="D7" s="284">
        <v>1060.7370767704413</v>
      </c>
      <c r="E7" s="284">
        <v>868.218221406666</v>
      </c>
      <c r="F7" s="284">
        <v>980.423450104355</v>
      </c>
      <c r="G7" s="284">
        <v>722.211331729013</v>
      </c>
      <c r="H7" s="284">
        <v>725.3731409132834</v>
      </c>
      <c r="I7" s="285">
        <f t="shared" si="0"/>
        <v>-26.01430118424079</v>
      </c>
      <c r="J7" s="286">
        <f t="shared" si="1"/>
        <v>0.4377955655584708</v>
      </c>
    </row>
    <row r="8" spans="1:10" ht="12.75">
      <c r="A8" s="283" t="s">
        <v>12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5"/>
      <c r="J8" s="286"/>
    </row>
    <row r="9" spans="1:10" ht="12.75">
      <c r="A9" s="283" t="s">
        <v>1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5"/>
      <c r="J9" s="286"/>
    </row>
    <row r="10" spans="1:10" s="291" customFormat="1" ht="15.75" thickBot="1">
      <c r="A10" s="287" t="s">
        <v>2</v>
      </c>
      <c r="B10" s="288">
        <v>4831.700201219088</v>
      </c>
      <c r="C10" s="288">
        <v>2539.3160805716816</v>
      </c>
      <c r="D10" s="288">
        <v>2718.93053143282</v>
      </c>
      <c r="E10" s="288">
        <v>3063.8225270159387</v>
      </c>
      <c r="F10" s="288">
        <v>2271.7533567261216</v>
      </c>
      <c r="G10" s="288">
        <f>SUM(G3:G9)</f>
        <v>2605.9000587700248</v>
      </c>
      <c r="H10" s="288">
        <f>SUM(H3:H9)</f>
        <v>3798.297188164142</v>
      </c>
      <c r="I10" s="289">
        <f t="shared" si="0"/>
        <v>67.19672392772247</v>
      </c>
      <c r="J10" s="290">
        <f t="shared" si="1"/>
        <v>45.757592482534584</v>
      </c>
    </row>
    <row r="11" spans="2:5" ht="12.75">
      <c r="B11" s="269"/>
      <c r="C11" s="269"/>
      <c r="D11" s="269"/>
      <c r="E11" s="269"/>
    </row>
    <row r="12" s="277" customFormat="1" ht="15.75" thickBot="1">
      <c r="A12" s="277" t="s">
        <v>110</v>
      </c>
    </row>
    <row r="13" spans="1:10" s="282" customFormat="1" ht="26.25">
      <c r="A13" s="292" t="s">
        <v>5</v>
      </c>
      <c r="B13" s="279">
        <v>2017</v>
      </c>
      <c r="C13" s="279">
        <v>2018</v>
      </c>
      <c r="D13" s="279">
        <v>2019</v>
      </c>
      <c r="E13" s="279">
        <v>2020</v>
      </c>
      <c r="F13" s="280" t="s">
        <v>104</v>
      </c>
      <c r="G13" s="280" t="s">
        <v>105</v>
      </c>
      <c r="H13" s="280" t="s">
        <v>106</v>
      </c>
      <c r="I13" s="280" t="s">
        <v>107</v>
      </c>
      <c r="J13" s="281" t="s">
        <v>108</v>
      </c>
    </row>
    <row r="14" spans="1:10" ht="12.75">
      <c r="A14" s="293" t="s">
        <v>7</v>
      </c>
      <c r="B14" s="284">
        <v>19.038972739445228</v>
      </c>
      <c r="C14" s="284">
        <v>24.983142</v>
      </c>
      <c r="D14" s="284">
        <v>26.28351839886263</v>
      </c>
      <c r="E14" s="284">
        <v>0.14040658498157468</v>
      </c>
      <c r="F14" s="284">
        <v>22.137429460093177</v>
      </c>
      <c r="G14" s="284">
        <v>0.13865521439162717</v>
      </c>
      <c r="H14" s="284">
        <v>0.0012902781606775955</v>
      </c>
      <c r="I14" s="284">
        <f>+(H14-F14)/F14*100</f>
        <v>-99.99417150865233</v>
      </c>
      <c r="J14" s="294">
        <f>+(H14-G14)/G14*100</f>
        <v>-99.06943408775581</v>
      </c>
    </row>
    <row r="15" spans="1:10" ht="12.75">
      <c r="A15" s="293" t="s">
        <v>8</v>
      </c>
      <c r="B15" s="284">
        <v>46.84344749046022</v>
      </c>
      <c r="C15" s="284">
        <v>46.873229000000016</v>
      </c>
      <c r="D15" s="284">
        <v>47.57746599500277</v>
      </c>
      <c r="E15" s="284">
        <v>0.45213699999999996</v>
      </c>
      <c r="F15" s="284">
        <v>38.89128499500338</v>
      </c>
      <c r="G15" s="284">
        <v>0.45213700000000007</v>
      </c>
      <c r="H15" s="284">
        <v>0</v>
      </c>
      <c r="I15" s="284">
        <f aca="true" t="shared" si="2" ref="I15:I21">+(H15-F15)/F15*100</f>
        <v>-100</v>
      </c>
      <c r="J15" s="294">
        <f aca="true" t="shared" si="3" ref="J15:J21">+(H15-G15)/G15*100</f>
        <v>-100</v>
      </c>
    </row>
    <row r="16" spans="1:10" ht="12.75">
      <c r="A16" s="293" t="s">
        <v>9</v>
      </c>
      <c r="B16" s="284">
        <v>8.108721673290333</v>
      </c>
      <c r="C16" s="284">
        <v>7.628100970359613</v>
      </c>
      <c r="D16" s="284">
        <v>8.330608582195874</v>
      </c>
      <c r="E16" s="284">
        <v>0.06550732686927971</v>
      </c>
      <c r="F16" s="284">
        <v>7.102360351487449</v>
      </c>
      <c r="G16" s="284">
        <v>0.06550067974612717</v>
      </c>
      <c r="H16" s="284">
        <v>0</v>
      </c>
      <c r="I16" s="284">
        <f t="shared" si="2"/>
        <v>-100</v>
      </c>
      <c r="J16" s="294">
        <f t="shared" si="3"/>
        <v>-100</v>
      </c>
    </row>
    <row r="17" spans="1:10" ht="12.75">
      <c r="A17" s="293" t="s">
        <v>10</v>
      </c>
      <c r="B17" s="284">
        <v>47.825159792174865</v>
      </c>
      <c r="C17" s="284">
        <v>28.84570866000506</v>
      </c>
      <c r="D17" s="284">
        <v>30.28240190465171</v>
      </c>
      <c r="E17" s="284">
        <v>0.7644647042615592</v>
      </c>
      <c r="F17" s="284">
        <v>21.74789517572562</v>
      </c>
      <c r="G17" s="284">
        <v>0.7574488609331275</v>
      </c>
      <c r="H17" s="284">
        <v>2.1517843080274073</v>
      </c>
      <c r="I17" s="284">
        <f t="shared" si="2"/>
        <v>-90.10578131519979</v>
      </c>
      <c r="J17" s="294">
        <f t="shared" si="3"/>
        <v>184.08311359483062</v>
      </c>
    </row>
    <row r="18" spans="1:10" ht="12.75">
      <c r="A18" s="293" t="s">
        <v>11</v>
      </c>
      <c r="B18" s="284">
        <v>64.705654215831</v>
      </c>
      <c r="C18" s="284">
        <v>70.01801710387865</v>
      </c>
      <c r="D18" s="284">
        <v>74.07060103155696</v>
      </c>
      <c r="E18" s="284">
        <v>13.179581118382846</v>
      </c>
      <c r="F18" s="284">
        <v>55.613265252466874</v>
      </c>
      <c r="G18" s="284">
        <v>10.897298232939265</v>
      </c>
      <c r="H18" s="284">
        <v>16.502492114899688</v>
      </c>
      <c r="I18" s="284">
        <f t="shared" si="2"/>
        <v>-70.32633843745099</v>
      </c>
      <c r="J18" s="294">
        <f t="shared" si="3"/>
        <v>51.43654658379086</v>
      </c>
    </row>
    <row r="19" spans="1:10" ht="12.75">
      <c r="A19" s="293" t="s">
        <v>12</v>
      </c>
      <c r="B19" s="284">
        <v>29.12013078185449</v>
      </c>
      <c r="C19" s="284">
        <v>13.070425839027532</v>
      </c>
      <c r="D19" s="284">
        <v>19.199723234472888</v>
      </c>
      <c r="E19" s="284">
        <v>9.424333757688967</v>
      </c>
      <c r="F19" s="284">
        <v>15.091094908972092</v>
      </c>
      <c r="G19" s="284">
        <v>8.771457740062498</v>
      </c>
      <c r="H19" s="284">
        <v>9.08812858092617</v>
      </c>
      <c r="I19" s="284">
        <f t="shared" si="2"/>
        <v>-39.77820273648259</v>
      </c>
      <c r="J19" s="294">
        <f t="shared" si="3"/>
        <v>3.61024188051798</v>
      </c>
    </row>
    <row r="20" spans="1:10" ht="12.75">
      <c r="A20" s="293" t="s">
        <v>1</v>
      </c>
      <c r="B20" s="284">
        <v>326.7620211412753</v>
      </c>
      <c r="C20" s="284">
        <v>596.2619190798388</v>
      </c>
      <c r="D20" s="284">
        <v>426.6126846171692</v>
      </c>
      <c r="E20" s="284">
        <v>267.3364339786204</v>
      </c>
      <c r="F20" s="284">
        <v>360.7653185422823</v>
      </c>
      <c r="G20" s="284">
        <v>228.97752582837435</v>
      </c>
      <c r="H20" s="284">
        <v>421.108383904981</v>
      </c>
      <c r="I20" s="284">
        <f t="shared" si="2"/>
        <v>16.72640419165636</v>
      </c>
      <c r="J20" s="294">
        <f t="shared" si="3"/>
        <v>83.90817281369989</v>
      </c>
    </row>
    <row r="21" spans="1:10" s="291" customFormat="1" ht="15.75" thickBot="1">
      <c r="A21" s="295" t="s">
        <v>2</v>
      </c>
      <c r="B21" s="288">
        <v>542.4041078343314</v>
      </c>
      <c r="C21" s="288">
        <v>787.6805426531096</v>
      </c>
      <c r="D21" s="288">
        <v>632.3570037639121</v>
      </c>
      <c r="E21" s="288">
        <v>291.3628644708046</v>
      </c>
      <c r="F21" s="288">
        <v>521.3486486860309</v>
      </c>
      <c r="G21" s="288">
        <f>SUM(G14:G20)</f>
        <v>250.060023556447</v>
      </c>
      <c r="H21" s="288">
        <f>SUM(H14:H20)</f>
        <v>448.85207918699496</v>
      </c>
      <c r="I21" s="288">
        <f t="shared" si="2"/>
        <v>-13.90558308374846</v>
      </c>
      <c r="J21" s="296">
        <f t="shared" si="3"/>
        <v>79.49773530500923</v>
      </c>
    </row>
    <row r="23" s="277" customFormat="1" ht="15.75" thickBot="1">
      <c r="A23" s="277" t="s">
        <v>111</v>
      </c>
    </row>
    <row r="24" spans="1:10" s="282" customFormat="1" ht="26.25">
      <c r="A24" s="292" t="s">
        <v>5</v>
      </c>
      <c r="B24" s="279">
        <v>2017</v>
      </c>
      <c r="C24" s="279">
        <v>2018</v>
      </c>
      <c r="D24" s="279">
        <v>2019</v>
      </c>
      <c r="E24" s="279">
        <v>2020</v>
      </c>
      <c r="F24" s="280" t="s">
        <v>104</v>
      </c>
      <c r="G24" s="280" t="s">
        <v>105</v>
      </c>
      <c r="H24" s="280" t="s">
        <v>106</v>
      </c>
      <c r="I24" s="280" t="s">
        <v>107</v>
      </c>
      <c r="J24" s="281" t="s">
        <v>108</v>
      </c>
    </row>
    <row r="25" spans="1:10" ht="12.75">
      <c r="A25" s="293" t="s">
        <v>7</v>
      </c>
      <c r="B25" s="284">
        <v>961.7645907995008</v>
      </c>
      <c r="C25" s="284">
        <v>515.6078060000001</v>
      </c>
      <c r="D25" s="284">
        <v>559.4003700627404</v>
      </c>
      <c r="E25" s="284">
        <v>721.8755505779521</v>
      </c>
      <c r="F25" s="284">
        <v>467.0236970292461</v>
      </c>
      <c r="G25" s="284">
        <v>528.6776221657743</v>
      </c>
      <c r="H25" s="284">
        <v>656.0030525467555</v>
      </c>
      <c r="I25" s="285">
        <f>+(H25-F25)/F25*100</f>
        <v>40.46461811672805</v>
      </c>
      <c r="J25" s="286">
        <f>+(H25-G25)/G25*100</f>
        <v>24.08375634652009</v>
      </c>
    </row>
    <row r="26" spans="1:10" ht="12.75">
      <c r="A26" s="293" t="s">
        <v>8</v>
      </c>
      <c r="B26" s="284">
        <v>273.41087056506524</v>
      </c>
      <c r="C26" s="284">
        <v>70.07090400000001</v>
      </c>
      <c r="D26" s="284">
        <v>72.37940799239773</v>
      </c>
      <c r="E26" s="284">
        <v>31.556</v>
      </c>
      <c r="F26" s="284">
        <v>59.02753499241634</v>
      </c>
      <c r="G26" s="284">
        <v>25.84937800000001</v>
      </c>
      <c r="H26" s="284">
        <v>1842.2377010000002</v>
      </c>
      <c r="I26" s="285">
        <f>+(H26-F26)/F26*100</f>
        <v>3020.9802361502725</v>
      </c>
      <c r="J26" s="286">
        <f>+(H26-G26)/G26*100</f>
        <v>7026.816362854068</v>
      </c>
    </row>
    <row r="27" spans="1:10" ht="12.75">
      <c r="A27" s="293" t="s">
        <v>9</v>
      </c>
      <c r="B27" s="284">
        <v>280.9532472715937</v>
      </c>
      <c r="C27" s="284">
        <v>243.89751659680127</v>
      </c>
      <c r="D27" s="284">
        <v>265.14871835694635</v>
      </c>
      <c r="E27" s="284">
        <v>329.8624861859087</v>
      </c>
      <c r="F27" s="284">
        <v>224.64564094564778</v>
      </c>
      <c r="G27" s="284">
        <v>227.22853319782186</v>
      </c>
      <c r="H27" s="284">
        <v>551.0554564516469</v>
      </c>
      <c r="I27" s="285">
        <f aca="true" t="shared" si="4" ref="I27:I32">+(H27-F27)/F27*100</f>
        <v>145.29986610555815</v>
      </c>
      <c r="J27" s="286">
        <f aca="true" t="shared" si="5" ref="J27:J32">+(H27-G27)/G27*100</f>
        <v>142.51155816417915</v>
      </c>
    </row>
    <row r="28" spans="1:10" ht="12.75">
      <c r="A28" s="293" t="s">
        <v>10</v>
      </c>
      <c r="B28" s="284">
        <v>2072.783167250435</v>
      </c>
      <c r="C28" s="284">
        <v>1025.0900588466088</v>
      </c>
      <c r="D28" s="284">
        <v>873.7389531310071</v>
      </c>
      <c r="E28" s="284">
        <v>1113.732784461524</v>
      </c>
      <c r="F28" s="284">
        <v>630.5120036367664</v>
      </c>
      <c r="G28" s="284">
        <v>1103.3469354324868</v>
      </c>
      <c r="H28" s="284">
        <v>25.780911838644236</v>
      </c>
      <c r="I28" s="285">
        <f t="shared" si="4"/>
        <v>-95.91111482573828</v>
      </c>
      <c r="J28" s="286">
        <f t="shared" si="5"/>
        <v>-97.66339027093606</v>
      </c>
    </row>
    <row r="29" spans="1:10" ht="12.75">
      <c r="A29" s="293" t="s">
        <v>11</v>
      </c>
      <c r="B29" s="284">
        <v>1429.3102812436944</v>
      </c>
      <c r="C29" s="284">
        <v>862.9979928625146</v>
      </c>
      <c r="D29" s="284">
        <v>1134.8076778019981</v>
      </c>
      <c r="E29" s="284">
        <v>881.3978025250487</v>
      </c>
      <c r="F29" s="284">
        <v>1036.0367153568218</v>
      </c>
      <c r="G29" s="284">
        <v>733.1086299619524</v>
      </c>
      <c r="H29" s="284">
        <v>741.875633028183</v>
      </c>
      <c r="I29" s="285">
        <f t="shared" si="4"/>
        <v>-28.39292063383359</v>
      </c>
      <c r="J29" s="286">
        <f t="shared" si="5"/>
        <v>1.1958668480939292</v>
      </c>
    </row>
    <row r="30" spans="1:10" ht="12.75">
      <c r="A30" s="293" t="s">
        <v>12</v>
      </c>
      <c r="B30" s="284">
        <v>29.120130781854492</v>
      </c>
      <c r="C30" s="284">
        <v>13.070425839027532</v>
      </c>
      <c r="D30" s="284">
        <v>19.199723234472888</v>
      </c>
      <c r="E30" s="284">
        <v>9.424333757688967</v>
      </c>
      <c r="F30" s="284">
        <v>15.091094908972092</v>
      </c>
      <c r="G30" s="284">
        <v>8.771457740062498</v>
      </c>
      <c r="H30" s="284">
        <v>9.08812858092617</v>
      </c>
      <c r="I30" s="285">
        <f t="shared" si="4"/>
        <v>-39.77820273648259</v>
      </c>
      <c r="J30" s="286">
        <f t="shared" si="5"/>
        <v>3.61024188051798</v>
      </c>
    </row>
    <row r="31" spans="1:10" ht="12.75">
      <c r="A31" s="293" t="s">
        <v>1</v>
      </c>
      <c r="B31" s="284">
        <v>326.7620211412753</v>
      </c>
      <c r="C31" s="284">
        <v>596.2619190798387</v>
      </c>
      <c r="D31" s="284">
        <v>426.6126846171692</v>
      </c>
      <c r="E31" s="284">
        <v>267.3364339786204</v>
      </c>
      <c r="F31" s="284">
        <v>360.76531854228233</v>
      </c>
      <c r="G31" s="284">
        <v>228.97752582837438</v>
      </c>
      <c r="H31" s="284">
        <v>421.108383904981</v>
      </c>
      <c r="I31" s="285">
        <f t="shared" si="4"/>
        <v>16.726404191656343</v>
      </c>
      <c r="J31" s="286">
        <f t="shared" si="5"/>
        <v>83.90817281369986</v>
      </c>
    </row>
    <row r="32" spans="1:10" s="291" customFormat="1" ht="15.75" thickBot="1">
      <c r="A32" s="295" t="s">
        <v>2</v>
      </c>
      <c r="B32" s="288">
        <v>5374.1043090534195</v>
      </c>
      <c r="C32" s="288">
        <v>3326.996623224791</v>
      </c>
      <c r="D32" s="288">
        <v>3351.287535196732</v>
      </c>
      <c r="E32" s="288">
        <v>3355.185391486743</v>
      </c>
      <c r="F32" s="288">
        <v>2793.1020054121527</v>
      </c>
      <c r="G32" s="288">
        <f>SUM(G25:G31)</f>
        <v>2855.9600823264723</v>
      </c>
      <c r="H32" s="288">
        <f>SUM(H25:H31)</f>
        <v>4247.149267351137</v>
      </c>
      <c r="I32" s="289">
        <f t="shared" si="4"/>
        <v>52.05850910999662</v>
      </c>
      <c r="J32" s="290">
        <f t="shared" si="5"/>
        <v>48.71178675198423</v>
      </c>
    </row>
    <row r="33" spans="2:5" ht="12.75">
      <c r="B33" s="269"/>
      <c r="C33" s="269"/>
      <c r="D33" s="269"/>
      <c r="E33" s="2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2023-04-03T08:58:39Z</cp:lastPrinted>
  <dcterms:created xsi:type="dcterms:W3CDTF">2019-01-25T11:18:03Z</dcterms:created>
  <dcterms:modified xsi:type="dcterms:W3CDTF">2023-09-26T05:58:09Z</dcterms:modified>
  <cp:category/>
  <cp:version/>
  <cp:contentType/>
  <cp:contentStatus/>
</cp:coreProperties>
</file>