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605" windowHeight="5145" tabRatio="827" firstSheet="1" activeTab="1"/>
  </bookViews>
  <sheets>
    <sheet name="2018 SUMMARY" sheetId="1" state="hidden" r:id="rId1"/>
    <sheet name="2019 NOVEMBER" sheetId="2" r:id="rId2"/>
    <sheet name="Sheet1" sheetId="3" state="hidden" r:id="rId3"/>
    <sheet name="2018 COUNTRY" sheetId="4" state="hidden" r:id="rId4"/>
    <sheet name="2018 TUNA" sheetId="5" state="hidden" r:id="rId5"/>
    <sheet name="2018_DEC_EXPORT" sheetId="6" state="hidden" r:id="rId6"/>
    <sheet name="2018_DEC_IMPORT" sheetId="7" state="hidden" r:id="rId7"/>
    <sheet name="EU 1" sheetId="8" state="hidden" r:id="rId8"/>
    <sheet name="EU 2" sheetId="9" state="hidden" r:id="rId9"/>
    <sheet name="EXPORTS DATA" sheetId="10" state="hidden" r:id="rId10"/>
    <sheet name="IMPORTS DATA" sheetId="11" state="hidden" r:id="rId11"/>
    <sheet name="2018_DEC_EXPORT (2)" sheetId="12" state="hidden" r:id="rId12"/>
  </sheets>
  <definedNames/>
  <calcPr fullCalcOnLoad="1"/>
</workbook>
</file>

<file path=xl/sharedStrings.xml><?xml version="1.0" encoding="utf-8"?>
<sst xmlns="http://schemas.openxmlformats.org/spreadsheetml/2006/main" count="14576" uniqueCount="595">
  <si>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</si>
  <si>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</si>
  <si>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</si>
  <si>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</si>
  <si>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</si>
  <si>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</si>
  <si>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</si>
  <si>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</si>
  <si>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</si>
  <si>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</si>
  <si>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</si>
  <si>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</si>
  <si>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</si>
  <si>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</si>
  <si>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</si>
  <si>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</si>
  <si>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</si>
  <si>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</si>
  <si>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</si>
  <si>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</si>
  <si>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</si>
  <si>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</si>
  <si>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</si>
  <si>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</si>
  <si>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</si>
  <si>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</si>
  <si>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</si>
  <si>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</si>
  <si>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</si>
  <si>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</si>
  <si>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</si>
  <si>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</si>
  <si>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</si>
  <si>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</si>
  <si>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</si>
  <si>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</si>
  <si>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</si>
  <si>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</si>
  <si>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</si>
  <si>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</si>
  <si>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</si>
  <si>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</si>
  <si>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</si>
  <si>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</si>
  <si>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</si>
  <si>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</si>
  <si>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</si>
  <si>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</si>
  <si>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</si>
  <si>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</si>
  <si>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</si>
  <si>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</si>
  <si>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</si>
  <si>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</si>
  <si>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</si>
  <si>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</si>
  <si>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</si>
  <si>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</si>
  <si>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</si>
  <si>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</si>
  <si>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</si>
  <si>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</si>
  <si>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</si>
  <si>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</si>
  <si>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</si>
  <si>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</si>
  <si>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</si>
  <si>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</si>
  <si>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</si>
  <si>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</si>
  <si>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</si>
  <si>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</si>
  <si>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</si>
  <si>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</si>
  <si>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</si>
  <si>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</si>
  <si>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</si>
  <si>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</si>
  <si>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</si>
  <si>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</si>
  <si>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</si>
  <si>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</si>
  <si>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</si>
  <si>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</si>
  <si>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</si>
  <si>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</si>
  <si>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</si>
  <si>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</si>
  <si>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</si>
  <si>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</si>
  <si>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</si>
  <si>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</si>
  <si>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</si>
  <si>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</si>
  <si>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</si>
  <si>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</si>
  <si>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</si>
  <si>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</si>
  <si>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</si>
  <si>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</si>
  <si>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</si>
  <si>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</si>
  <si>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</si>
  <si>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</si>
  <si>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</si>
  <si>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</si>
  <si>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</si>
  <si>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</si>
  <si>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</si>
  <si>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</si>
  <si>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</si>
  <si>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</si>
  <si>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</si>
  <si>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</si>
  <si>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</si>
  <si>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</si>
  <si>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</si>
  <si>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</si>
  <si>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</si>
  <si>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</si>
  <si>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</si>
  <si>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</si>
  <si>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</si>
  <si>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</si>
  <si>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</si>
  <si>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</si>
  <si>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</si>
  <si>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</si>
  <si>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</si>
  <si>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</si>
  <si>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</si>
  <si>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</si>
  <si>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</si>
  <si>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</si>
  <si>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</si>
  <si>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</si>
  <si>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</si>
  <si>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</si>
  <si>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</si>
  <si>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</si>
  <si>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</si>
  <si>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</si>
  <si>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</si>
  <si>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</si>
  <si>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</si>
  <si>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</si>
  <si>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</si>
  <si>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</si>
  <si>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</si>
  <si>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</si>
  <si>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</si>
  <si>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</si>
  <si>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</si>
  <si>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</si>
  <si>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</si>
  <si>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</si>
  <si>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</si>
  <si>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</si>
  <si>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</si>
  <si>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</si>
  <si>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</si>
  <si>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</si>
  <si>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</si>
  <si>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</si>
  <si>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</si>
  <si>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</si>
  <si>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</si>
  <si>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</si>
  <si>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</si>
  <si>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</si>
  <si>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</si>
  <si>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</si>
  <si>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</si>
  <si>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</si>
  <si>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</si>
  <si>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</si>
  <si>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</si>
  <si>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</si>
  <si>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</si>
  <si>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</si>
  <si>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</si>
  <si>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</si>
  <si>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</si>
  <si>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</si>
  <si>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</si>
  <si>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</si>
  <si>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</si>
  <si>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</si>
  <si>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</si>
  <si>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</si>
  <si>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</si>
  <si>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</si>
  <si>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</si>
  <si>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</si>
  <si>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</si>
  <si>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</si>
  <si>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</si>
  <si>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</si>
  <si>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</si>
  <si>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</si>
  <si>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</si>
  <si>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</si>
  <si>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</si>
  <si>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</si>
  <si>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</si>
  <si>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</si>
  <si>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</si>
  <si>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</si>
  <si>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</si>
  <si>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</si>
  <si>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</si>
  <si>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</si>
  <si>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</si>
  <si>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</si>
  <si>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</si>
  <si>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</si>
  <si>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</si>
  <si>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</si>
  <si>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</si>
  <si>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</si>
  <si>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</si>
  <si>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</si>
  <si>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</si>
  <si>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</si>
  <si>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</si>
  <si>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</si>
  <si>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</si>
  <si>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</si>
  <si>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</si>
  <si>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</si>
  <si>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</si>
  <si>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</si>
  <si>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</si>
  <si>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</si>
  <si>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</si>
  <si>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</si>
  <si>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</si>
  <si>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</si>
  <si>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</si>
  <si>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</si>
  <si>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</si>
  <si>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</si>
  <si>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</si>
  <si>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</si>
  <si>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</si>
  <si>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</si>
  <si>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</si>
  <si>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</si>
  <si>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</si>
  <si>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</si>
  <si>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</si>
  <si>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</si>
  <si>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</si>
  <si>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</si>
  <si>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</si>
  <si>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</si>
  <si>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</si>
  <si>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</si>
  <si>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</si>
  <si>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</si>
  <si>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</si>
  <si>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</si>
  <si>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</si>
  <si>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</si>
  <si>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</si>
  <si>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</si>
  <si>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</si>
  <si>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</si>
  <si>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</si>
  <si>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</si>
  <si>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</si>
  <si>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</si>
  <si>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</si>
  <si>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</si>
  <si>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</si>
  <si>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</si>
  <si>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</si>
  <si>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</si>
  <si>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</si>
  <si>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</si>
  <si>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</si>
  <si>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</si>
  <si>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</si>
  <si>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</si>
  <si>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</si>
  <si>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</si>
  <si>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</si>
  <si>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</si>
  <si>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</si>
  <si>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</si>
  <si>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</si>
  <si>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</si>
  <si>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</si>
  <si>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</si>
  <si>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</si>
  <si>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</si>
  <si>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</si>
  <si>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</si>
  <si>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</si>
  <si>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</si>
  <si>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</si>
  <si>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</si>
  <si>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</si>
  <si>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</si>
  <si>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</si>
  <si>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</si>
  <si>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</si>
  <si>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</si>
  <si>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</si>
  <si>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</si>
  <si>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</si>
  <si>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</si>
  <si>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</si>
  <si>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</si>
  <si>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</si>
  <si>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</si>
  <si>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</si>
  <si>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</si>
  <si>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</si>
  <si>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</si>
  <si>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</si>
  <si>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</si>
  <si>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</si>
  <si>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</si>
  <si>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</si>
  <si>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</si>
  <si>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</si>
  <si>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</si>
  <si>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</si>
  <si>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</si>
  <si>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</si>
  <si>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</si>
  <si>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</si>
  <si>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</si>
  <si>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</si>
  <si>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</si>
  <si>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</si>
  <si>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</si>
  <si>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</si>
  <si>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</si>
  <si>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</si>
  <si>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</si>
  <si>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</si>
  <si>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</si>
  <si>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</si>
  <si>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</si>
  <si>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</si>
  <si>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</si>
  <si>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</si>
  <si>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</si>
  <si>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</si>
  <si>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</si>
  <si>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</si>
  <si>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</si>
  <si>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</si>
  <si>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</si>
  <si>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</si>
  <si>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</si>
  <si>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</si>
  <si>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</si>
  <si>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</si>
  <si>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</si>
  <si>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</si>
  <si>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</si>
  <si>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</si>
  <si>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</si>
  <si>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</si>
  <si>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</si>
  <si>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</si>
  <si>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</si>
  <si>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</si>
  <si>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</si>
  <si>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</si>
  <si>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</si>
  <si>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</si>
  <si>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</si>
  <si>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</si>
  <si>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</si>
  <si>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</si>
  <si>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</si>
  <si>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</si>
  <si>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</si>
  <si>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</si>
  <si>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</si>
  <si>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</si>
  <si>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</si>
  <si>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</si>
  <si>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</si>
  <si>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</si>
  <si>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</si>
  <si>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</si>
  <si>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</si>
  <si>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</si>
  <si>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</si>
  <si>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</si>
  <si>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</si>
  <si>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</si>
  <si>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</si>
  <si>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</si>
  <si>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</si>
  <si>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</si>
  <si>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</si>
  <si>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</si>
  <si>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</si>
  <si>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</si>
  <si>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</si>
  <si>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</si>
  <si>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</si>
  <si>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</si>
  <si>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</si>
  <si>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</si>
  <si>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</si>
  <si>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</si>
  <si>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</si>
  <si>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</si>
  <si>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</si>
  <si>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</si>
  <si>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</si>
  <si>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</si>
  <si>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</si>
  <si>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</si>
  <si>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</si>
  <si>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</si>
  <si>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</si>
  <si>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</si>
  <si>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</si>
  <si>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</si>
  <si>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</si>
  <si>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</si>
  <si>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</si>
  <si>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</si>
  <si>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</si>
  <si>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</si>
  <si>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</si>
  <si>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</si>
  <si>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</si>
  <si>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</si>
  <si>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</si>
  <si>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</si>
  <si>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</si>
  <si>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</si>
  <si>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</si>
  <si>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</si>
  <si>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</si>
  <si>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</si>
  <si>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</si>
  <si>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</si>
  <si>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</si>
  <si>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</si>
  <si>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</si>
  <si>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</si>
  <si>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</si>
  <si>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</si>
  <si>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</si>
  <si>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</si>
  <si>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</si>
  <si>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</si>
  <si>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</si>
  <si>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</si>
  <si>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</si>
  <si>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</si>
  <si>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</si>
  <si>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</si>
  <si>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</si>
  <si>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</si>
  <si>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</si>
  <si>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</si>
  <si>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</si>
  <si>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</si>
  <si>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</si>
  <si>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</si>
  <si>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</si>
  <si>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</si>
  <si>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</si>
  <si>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</si>
  <si>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</si>
  <si>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</si>
  <si>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</si>
  <si>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</si>
  <si>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</si>
  <si>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</si>
  <si>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</si>
  <si>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</si>
  <si>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</si>
  <si>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</si>
  <si>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</si>
  <si>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</si>
  <si>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</si>
  <si>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</si>
  <si>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</si>
  <si>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</si>
  <si>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</si>
  <si>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</si>
  <si>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</si>
  <si>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</si>
  <si>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</si>
  <si>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</si>
  <si>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</si>
  <si>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</si>
  <si>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</si>
  <si>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</si>
  <si>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</si>
  <si>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</si>
  <si>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</si>
  <si>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</si>
  <si>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</si>
  <si>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</si>
  <si>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</si>
  <si>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</si>
  <si>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</si>
  <si>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</si>
  <si>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</si>
  <si>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</si>
  <si>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</si>
  <si>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</si>
  <si>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</si>
  <si>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</si>
  <si>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</si>
  <si>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</si>
  <si>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</si>
  <si>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</si>
  <si>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</si>
  <si>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</si>
  <si>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</si>
  <si>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</si>
  <si>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</si>
  <si>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</si>
  <si>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</si>
  <si>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</si>
  <si>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</si>
  <si>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</si>
  <si>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</si>
  <si>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</si>
  <si>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</si>
  <si>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</si>
  <si>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</si>
  <si>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</si>
  <si>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</si>
  <si>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</si>
  <si>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</si>
  <si>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</si>
  <si>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</si>
  <si>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</si>
  <si>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</si>
  <si>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</si>
  <si>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</si>
  <si>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</si>
  <si>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</si>
  <si>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</si>
  <si>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</si>
  <si>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</si>
  <si>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</si>
  <si>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</si>
  <si>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</si>
  <si>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</si>
  <si>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</si>
  <si>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</si>
  <si>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</si>
  <si>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</si>
  <si>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</si>
  <si>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</si>
  <si>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</si>
  <si>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</si>
  <si>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</si>
  <si>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</si>
  <si>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</si>
  <si>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</si>
  <si>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</si>
  <si>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</si>
  <si>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</si>
  <si>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</si>
  <si>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</si>
  <si>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</si>
  <si>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</si>
  <si>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</si>
  <si>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</si>
  <si>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</si>
  <si>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</si>
  <si>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</si>
  <si>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</si>
  <si>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</si>
  <si>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</si>
  <si>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</si>
  <si>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</si>
  <si>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</si>
  <si>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</si>
  <si>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</si>
  <si>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</si>
  <si>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r>
      <t xml:space="preserve">2018 </t>
    </r>
    <r>
      <rPr>
        <b/>
        <sz val="10"/>
        <rFont val="Arial"/>
        <family val="2"/>
      </rPr>
      <t>(Jan-Sep)</t>
    </r>
  </si>
  <si>
    <t xml:space="preserve">  Change %  2019/2018</t>
  </si>
  <si>
    <r>
      <t xml:space="preserve">2019 </t>
    </r>
    <r>
      <rPr>
        <b/>
        <sz val="10"/>
        <rFont val="Arial"/>
        <family val="2"/>
      </rPr>
      <t>(Jan-Nov)</t>
    </r>
  </si>
  <si>
    <t>Table 1:  Imported Quantity of Fish and Fishery Products (Mt)</t>
  </si>
  <si>
    <t>Table 2:  Value of Imported Fish and Fishery Products (Rs.Mn)</t>
  </si>
  <si>
    <t>Table 3:  Exported Quantity of Fish and Fishery Products (Mt)</t>
  </si>
  <si>
    <t>Table 4:  Value of Exported Fish and Fishery Products (Rs.Mn)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</si>
</sst>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Red]#,##0.0"/>
    <numFmt numFmtId="167" formatCode="#,##0;[Red]#,##0"/>
    <numFmt numFmtId="168" formatCode="_(* #,##0.0_);_(* \(#,##0.0\);_(* &quot;-&quot;??_);_(@_)"/>
    <numFmt numFmtId="169" formatCode="0.0"/>
    <numFmt numFmtId="170" formatCode="_(* #,##0.0_);_(* \(#,##0.0\);_(* &quot;-&quot;?_);_(@_)"/>
    <numFmt numFmtId="171" formatCode="0.00000"/>
    <numFmt numFmtId="172" formatCode="#,##0.0_);\(#,##0.0\)"/>
    <numFmt numFmtId="173" formatCode="_(* #,##0.0000_);_(* \(#,##0.0000\);_(* &quot;-&quot;??_);_(@_)"/>
    <numFmt numFmtId="174" formatCode="#,##0.000"/>
    <numFmt numFmtId="175" formatCode="&quot;Yes&quot;;&quot;Yes&quot;;&quot;No&quot;"/>
    <numFmt numFmtId="176" formatCode="&quot;True&quot;;&quot;True&quot;;&quot;False&quot;"/>
    <numFmt numFmtId="177" formatCode="&quot;On&quot;;&quot;On&quot;;&quot;Off&quot;"/>
    <numFmt numFmtId="178" formatCode="[$€-2]\ #,##0.00_);[Red]\([$€-2]\ #,##0.00\)"/>
  </numFmts>
  <fonts count="96">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10"/>
      <color indexed="8"/>
      <name val="Calibri"/>
      <family val="0"/>
    </font>
    <font>
      <sz val="9"/>
      <color indexed="63"/>
      <name val="Times New Roman"/>
      <family val="0"/>
    </font>
    <font>
      <sz val="8.25"/>
      <color indexed="63"/>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sz val="11"/>
      <color indexed="8"/>
      <name val="Times New Roman"/>
      <family val="1"/>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0"/>
      <color indexed="63"/>
      <name val="Calibri"/>
      <family val="0"/>
    </font>
    <font>
      <sz val="14"/>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style="thin"/>
      <right style="thin"/>
      <top/>
      <bottom/>
    </border>
    <border>
      <left style="thin"/>
      <right/>
      <top style="thin"/>
      <bottom/>
    </border>
    <border>
      <left/>
      <right style="thin"/>
      <top style="thin"/>
      <bottom/>
    </border>
    <border>
      <left/>
      <right style="thin"/>
      <top/>
      <bottom style="thin"/>
    </border>
    <border>
      <left style="thin"/>
      <right/>
      <top/>
      <bottom/>
    </border>
  </borders>
  <cellStyleXfs count="68">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3" fontId="0" fillId="0" borderId="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30">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77" fillId="0" borderId="0" xfId="0" applyNumberFormat="1" applyFont="1" applyAlignment="1">
      <alignment/>
    </xf>
    <xf numFmtId="3" fontId="77" fillId="0" borderId="0" xfId="0" applyNumberFormat="1"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0" fillId="33" borderId="0" xfId="0" applyFill="1" applyAlignment="1">
      <alignment/>
    </xf>
    <xf numFmtId="0" fontId="80" fillId="0" borderId="0" xfId="0" applyFont="1" applyAlignment="1">
      <alignment horizontal="center"/>
    </xf>
    <xf numFmtId="164" fontId="0" fillId="0" borderId="0" xfId="42" applyNumberFormat="1" applyAlignment="1">
      <alignment/>
    </xf>
    <xf numFmtId="0" fontId="0" fillId="0" borderId="0" xfId="0" applyFont="1" applyAlignment="1">
      <alignment/>
    </xf>
    <xf numFmtId="164" fontId="0" fillId="0" borderId="0" xfId="0" applyNumberFormat="1" applyAlignment="1">
      <alignment/>
    </xf>
    <xf numFmtId="4" fontId="0" fillId="0" borderId="0" xfId="0" applyNumberFormat="1" applyAlignment="1">
      <alignment/>
    </xf>
    <xf numFmtId="0" fontId="2" fillId="0" borderId="10" xfId="61" applyFont="1" applyBorder="1" applyAlignment="1">
      <alignment horizontal="left"/>
      <protection/>
    </xf>
    <xf numFmtId="0" fontId="3" fillId="0" borderId="0" xfId="61" applyFont="1">
      <alignment/>
      <protection/>
    </xf>
    <xf numFmtId="0" fontId="4" fillId="0" borderId="11" xfId="61" applyFont="1" applyBorder="1" applyAlignment="1">
      <alignment horizontal="center" vertical="center" wrapText="1"/>
      <protection/>
    </xf>
    <xf numFmtId="0" fontId="3" fillId="0" borderId="11" xfId="61" applyFont="1" applyBorder="1" applyAlignment="1">
      <alignment vertical="center"/>
      <protection/>
    </xf>
    <xf numFmtId="165" fontId="3" fillId="0" borderId="11" xfId="46" applyNumberFormat="1" applyFont="1" applyBorder="1" applyAlignment="1">
      <alignment vertical="center"/>
    </xf>
    <xf numFmtId="3" fontId="3" fillId="0" borderId="11" xfId="42" applyNumberFormat="1" applyFont="1" applyBorder="1" applyAlignment="1">
      <alignment/>
    </xf>
    <xf numFmtId="164" fontId="3" fillId="0" borderId="11" xfId="42" applyNumberFormat="1" applyFont="1" applyBorder="1" applyAlignment="1">
      <alignment horizontal="right" indent="1"/>
    </xf>
    <xf numFmtId="166" fontId="3" fillId="0" borderId="11" xfId="42" applyNumberFormat="1" applyFont="1" applyBorder="1" applyAlignment="1">
      <alignment horizontal="right" indent="1"/>
    </xf>
    <xf numFmtId="0" fontId="4" fillId="0" borderId="11" xfId="61" applyFont="1" applyBorder="1" applyAlignment="1">
      <alignment vertical="center"/>
      <protection/>
    </xf>
    <xf numFmtId="165" fontId="4" fillId="0" borderId="11" xfId="46" applyNumberFormat="1" applyFont="1" applyBorder="1" applyAlignment="1">
      <alignment vertical="center"/>
    </xf>
    <xf numFmtId="3" fontId="4" fillId="0" borderId="11" xfId="42" applyNumberFormat="1" applyFont="1" applyBorder="1" applyAlignment="1">
      <alignment/>
    </xf>
    <xf numFmtId="164" fontId="4" fillId="0" borderId="11" xfId="42" applyNumberFormat="1" applyFont="1" applyBorder="1" applyAlignment="1">
      <alignment horizontal="right" indent="1"/>
    </xf>
    <xf numFmtId="166" fontId="4" fillId="0" borderId="11" xfId="42" applyNumberFormat="1" applyFont="1" applyBorder="1" applyAlignment="1">
      <alignment horizontal="right" indent="1"/>
    </xf>
    <xf numFmtId="0" fontId="0" fillId="0" borderId="0" xfId="61">
      <alignment/>
      <protection/>
    </xf>
    <xf numFmtId="165" fontId="3" fillId="0" borderId="0" xfId="61" applyNumberFormat="1" applyFont="1">
      <alignment/>
      <protection/>
    </xf>
    <xf numFmtId="165" fontId="3" fillId="0" borderId="12" xfId="46" applyNumberFormat="1" applyFont="1" applyBorder="1" applyAlignment="1">
      <alignment vertical="center"/>
    </xf>
    <xf numFmtId="0" fontId="2" fillId="0" borderId="0" xfId="61" applyFont="1">
      <alignment/>
      <protection/>
    </xf>
    <xf numFmtId="165" fontId="3" fillId="0" borderId="13" xfId="46" applyNumberFormat="1" applyFont="1" applyBorder="1" applyAlignment="1">
      <alignment vertical="center"/>
    </xf>
    <xf numFmtId="167" fontId="3" fillId="0" borderId="11" xfId="42" applyNumberFormat="1" applyFont="1" applyBorder="1" applyAlignment="1">
      <alignment/>
    </xf>
    <xf numFmtId="43" fontId="0" fillId="0" borderId="0" xfId="0" applyNumberFormat="1" applyAlignment="1">
      <alignment/>
    </xf>
    <xf numFmtId="167" fontId="4" fillId="0" borderId="11" xfId="42" applyNumberFormat="1" applyFont="1" applyBorder="1" applyAlignment="1">
      <alignment/>
    </xf>
    <xf numFmtId="168" fontId="4" fillId="0" borderId="0" xfId="46" applyNumberFormat="1" applyFont="1" applyAlignment="1">
      <alignment horizontal="center" vertical="center" wrapText="1"/>
    </xf>
    <xf numFmtId="169" fontId="3" fillId="0" borderId="0" xfId="61" applyNumberFormat="1" applyFont="1">
      <alignment/>
      <protection/>
    </xf>
    <xf numFmtId="168" fontId="3" fillId="0" borderId="11" xfId="46" applyNumberFormat="1" applyFont="1" applyBorder="1" applyAlignment="1">
      <alignment horizontal="right" vertical="center"/>
    </xf>
    <xf numFmtId="168" fontId="3" fillId="0" borderId="11" xfId="46" applyNumberFormat="1" applyFont="1" applyBorder="1" applyAlignment="1">
      <alignment horizontal="right" vertical="center" indent="1"/>
    </xf>
    <xf numFmtId="165" fontId="3" fillId="0" borderId="11" xfId="46" applyNumberFormat="1" applyFont="1" applyBorder="1" applyAlignment="1">
      <alignment horizontal="right" vertical="center"/>
    </xf>
    <xf numFmtId="167" fontId="0" fillId="0" borderId="0" xfId="42" applyNumberFormat="1" applyAlignment="1">
      <alignment/>
    </xf>
    <xf numFmtId="0" fontId="3" fillId="0" borderId="14" xfId="61" applyFont="1" applyBorder="1" applyAlignment="1">
      <alignment vertical="center"/>
      <protection/>
    </xf>
    <xf numFmtId="165" fontId="3" fillId="0" borderId="14" xfId="46" applyNumberFormat="1" applyFont="1" applyBorder="1" applyAlignment="1">
      <alignment vertical="center"/>
    </xf>
    <xf numFmtId="165" fontId="4" fillId="0" borderId="11" xfId="46" applyNumberFormat="1" applyFont="1" applyBorder="1" applyAlignment="1">
      <alignment horizontal="right" vertical="center"/>
    </xf>
    <xf numFmtId="168" fontId="4" fillId="0" borderId="11" xfId="46" applyNumberFormat="1" applyFont="1" applyBorder="1" applyAlignment="1">
      <alignment horizontal="right" vertical="center" indent="1"/>
    </xf>
    <xf numFmtId="168" fontId="3" fillId="0" borderId="0" xfId="46" applyNumberFormat="1" applyFont="1" applyAlignment="1">
      <alignment/>
    </xf>
    <xf numFmtId="168" fontId="0" fillId="0" borderId="0" xfId="44" applyNumberFormat="1" applyFont="1" applyAlignment="1">
      <alignment/>
    </xf>
    <xf numFmtId="165" fontId="81" fillId="0" borderId="11" xfId="46" applyNumberFormat="1" applyFont="1" applyBorder="1" applyAlignment="1">
      <alignment vertical="center"/>
    </xf>
    <xf numFmtId="170" fontId="0" fillId="0" borderId="0" xfId="0" applyNumberFormat="1" applyAlignment="1">
      <alignment/>
    </xf>
    <xf numFmtId="165" fontId="82" fillId="0" borderId="11" xfId="46" applyNumberFormat="1" applyFont="1" applyBorder="1" applyAlignment="1">
      <alignment vertical="center"/>
    </xf>
    <xf numFmtId="0" fontId="5" fillId="0" borderId="12" xfId="61" applyFont="1" applyBorder="1" applyAlignment="1">
      <alignment horizontal="left" indent="1"/>
      <protection/>
    </xf>
    <xf numFmtId="43" fontId="3" fillId="0" borderId="0" xfId="61" applyNumberFormat="1" applyFont="1">
      <alignment/>
      <protection/>
    </xf>
    <xf numFmtId="0" fontId="3" fillId="0" borderId="0" xfId="0" applyFont="1" applyAlignment="1">
      <alignment/>
    </xf>
    <xf numFmtId="0" fontId="3" fillId="0" borderId="0" xfId="61" applyFont="1" applyAlignment="1">
      <alignment horizontal="left" indent="1"/>
      <protection/>
    </xf>
    <xf numFmtId="0" fontId="6" fillId="0" borderId="0" xfId="61" applyFont="1">
      <alignment/>
      <protection/>
    </xf>
    <xf numFmtId="0" fontId="7" fillId="0" borderId="0" xfId="61" applyFont="1">
      <alignment/>
      <protection/>
    </xf>
    <xf numFmtId="0" fontId="8" fillId="0" borderId="0" xfId="61" applyFont="1">
      <alignment/>
      <protection/>
    </xf>
    <xf numFmtId="0" fontId="83" fillId="0" borderId="0" xfId="0" applyFont="1" applyAlignment="1">
      <alignment/>
    </xf>
    <xf numFmtId="0" fontId="84" fillId="0" borderId="0" xfId="0" applyFont="1" applyAlignment="1">
      <alignment/>
    </xf>
    <xf numFmtId="0" fontId="84" fillId="0" borderId="0" xfId="0" applyFont="1" applyAlignment="1">
      <alignment/>
    </xf>
    <xf numFmtId="0" fontId="85" fillId="0" borderId="11" xfId="0" applyFont="1" applyBorder="1" applyAlignment="1">
      <alignment horizontal="center" vertical="center" wrapText="1"/>
    </xf>
    <xf numFmtId="0" fontId="84" fillId="0" borderId="0" xfId="0" applyFont="1" applyAlignment="1">
      <alignment/>
    </xf>
    <xf numFmtId="0" fontId="84" fillId="0" borderId="11" xfId="0" applyFont="1" applyBorder="1" applyAlignment="1">
      <alignment horizontal="center"/>
    </xf>
    <xf numFmtId="165" fontId="84" fillId="0" borderId="11" xfId="0" applyNumberFormat="1" applyFont="1" applyBorder="1" applyAlignment="1">
      <alignment/>
    </xf>
    <xf numFmtId="165" fontId="84" fillId="0" borderId="11" xfId="46" applyNumberFormat="1" applyFont="1" applyBorder="1" applyAlignment="1">
      <alignment/>
    </xf>
    <xf numFmtId="168" fontId="84" fillId="0" borderId="11" xfId="46" applyNumberFormat="1" applyFont="1" applyBorder="1" applyAlignment="1">
      <alignment/>
    </xf>
    <xf numFmtId="165" fontId="84" fillId="0" borderId="0" xfId="46" applyNumberFormat="1" applyFont="1" applyAlignment="1">
      <alignment/>
    </xf>
    <xf numFmtId="0" fontId="10" fillId="0" borderId="11" xfId="61" applyFont="1" applyBorder="1" applyAlignment="1">
      <alignment horizontal="center"/>
      <protection/>
    </xf>
    <xf numFmtId="169" fontId="58" fillId="0" borderId="0" xfId="44" applyNumberFormat="1" applyAlignment="1">
      <alignment/>
    </xf>
    <xf numFmtId="165" fontId="10" fillId="0" borderId="11" xfId="46" applyNumberFormat="1" applyFont="1" applyBorder="1" applyAlignment="1">
      <alignment/>
    </xf>
    <xf numFmtId="165" fontId="84" fillId="0" borderId="11" xfId="44" applyNumberFormat="1" applyFont="1" applyBorder="1" applyAlignment="1">
      <alignment/>
    </xf>
    <xf numFmtId="0" fontId="10" fillId="0" borderId="0" xfId="61" applyFont="1" applyAlignment="1">
      <alignment horizontal="center"/>
      <protection/>
    </xf>
    <xf numFmtId="165" fontId="84" fillId="0" borderId="0" xfId="0" applyNumberFormat="1" applyFont="1" applyAlignment="1">
      <alignment/>
    </xf>
    <xf numFmtId="168" fontId="0" fillId="0" borderId="0" xfId="46" applyNumberFormat="1" applyFont="1" applyAlignment="1">
      <alignment/>
    </xf>
    <xf numFmtId="168" fontId="84" fillId="0" borderId="0" xfId="46" applyNumberFormat="1" applyFont="1" applyAlignment="1">
      <alignment/>
    </xf>
    <xf numFmtId="164" fontId="58" fillId="0" borderId="0" xfId="44" applyNumberFormat="1" applyAlignment="1">
      <alignment/>
    </xf>
    <xf numFmtId="43" fontId="84" fillId="0" borderId="0" xfId="46" applyFont="1" applyAlignment="1">
      <alignment/>
    </xf>
    <xf numFmtId="0" fontId="5" fillId="0" borderId="0" xfId="0" applyFont="1" applyAlignment="1">
      <alignment horizontal="left" indent="1"/>
    </xf>
    <xf numFmtId="165" fontId="0" fillId="0" borderId="0" xfId="46" applyNumberFormat="1" applyFont="1" applyAlignment="1">
      <alignment/>
    </xf>
    <xf numFmtId="165" fontId="84" fillId="0" borderId="0" xfId="46" applyNumberFormat="1" applyFont="1" applyAlignment="1">
      <alignment/>
    </xf>
    <xf numFmtId="165" fontId="84" fillId="0" borderId="0" xfId="46" applyNumberFormat="1" applyFont="1" applyAlignment="1">
      <alignment/>
    </xf>
    <xf numFmtId="168" fontId="58" fillId="0" borderId="0" xfId="45" applyNumberFormat="1" applyAlignment="1">
      <alignment/>
    </xf>
    <xf numFmtId="165" fontId="84" fillId="0" borderId="0" xfId="46" applyNumberFormat="1" applyFont="1" applyAlignment="1">
      <alignment/>
    </xf>
    <xf numFmtId="0" fontId="84" fillId="0" borderId="0" xfId="0" applyFont="1" applyAlignment="1">
      <alignment/>
    </xf>
    <xf numFmtId="168" fontId="11" fillId="0" borderId="0" xfId="46" applyNumberFormat="1" applyFont="1" applyAlignment="1">
      <alignment/>
    </xf>
    <xf numFmtId="0" fontId="83" fillId="0" borderId="0" xfId="0" applyFont="1" applyAlignment="1">
      <alignment/>
    </xf>
    <xf numFmtId="0" fontId="10" fillId="0" borderId="15" xfId="61" applyFont="1" applyBorder="1" applyAlignment="1">
      <alignment horizontal="center" vertical="center"/>
      <protection/>
    </xf>
    <xf numFmtId="165" fontId="10" fillId="0" borderId="11" xfId="46" applyNumberFormat="1" applyFont="1" applyBorder="1" applyAlignment="1">
      <alignment horizontal="right" vertical="center"/>
    </xf>
    <xf numFmtId="165" fontId="10" fillId="0" borderId="11" xfId="46" applyNumberFormat="1" applyFont="1" applyBorder="1" applyAlignment="1">
      <alignment vertical="center"/>
    </xf>
    <xf numFmtId="168" fontId="10" fillId="0" borderId="11" xfId="46" applyNumberFormat="1" applyFont="1" applyBorder="1" applyAlignment="1">
      <alignment vertical="center"/>
    </xf>
    <xf numFmtId="168" fontId="84" fillId="0" borderId="11" xfId="46" applyNumberFormat="1" applyFont="1" applyBorder="1" applyAlignment="1">
      <alignment vertical="center"/>
    </xf>
    <xf numFmtId="0" fontId="10" fillId="0" borderId="11" xfId="61" applyFont="1" applyBorder="1" applyAlignment="1">
      <alignment horizontal="center" vertical="center"/>
      <protection/>
    </xf>
    <xf numFmtId="165" fontId="10" fillId="0" borderId="11" xfId="47" applyNumberFormat="1" applyFont="1" applyBorder="1" applyAlignment="1">
      <alignment vertical="center"/>
    </xf>
    <xf numFmtId="165" fontId="10" fillId="0" borderId="11" xfId="46" applyNumberFormat="1" applyFont="1" applyBorder="1" applyAlignment="1">
      <alignment horizontal="left" vertical="center"/>
    </xf>
    <xf numFmtId="165" fontId="84" fillId="0" borderId="11" xfId="46" applyNumberFormat="1" applyFont="1" applyBorder="1" applyAlignment="1">
      <alignment vertical="center"/>
    </xf>
    <xf numFmtId="165" fontId="10" fillId="0" borderId="0" xfId="46" applyNumberFormat="1" applyFont="1" applyAlignment="1">
      <alignment vertical="center"/>
    </xf>
    <xf numFmtId="165" fontId="84" fillId="0" borderId="0" xfId="46" applyNumberFormat="1" applyFont="1" applyAlignment="1">
      <alignment vertical="center"/>
    </xf>
    <xf numFmtId="0" fontId="85" fillId="0" borderId="11" xfId="0" applyFont="1" applyBorder="1" applyAlignment="1">
      <alignment horizontal="center" vertical="center" wrapText="1"/>
    </xf>
    <xf numFmtId="0" fontId="10" fillId="0" borderId="0" xfId="0" applyFont="1" applyAlignment="1">
      <alignment/>
    </xf>
    <xf numFmtId="2" fontId="86" fillId="0" borderId="0" xfId="44" applyNumberFormat="1" applyFont="1" applyAlignment="1">
      <alignment/>
    </xf>
    <xf numFmtId="168" fontId="0" fillId="0" borderId="0" xfId="44" applyNumberFormat="1" applyFont="1" applyAlignment="1">
      <alignment/>
    </xf>
    <xf numFmtId="168" fontId="86" fillId="0" borderId="0" xfId="44" applyNumberFormat="1" applyFont="1" applyAlignment="1">
      <alignment/>
    </xf>
    <xf numFmtId="165"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84" fillId="0" borderId="16" xfId="46" applyNumberFormat="1" applyFont="1" applyBorder="1" applyAlignment="1">
      <alignment horizontal="right" vertical="center" indent="1"/>
    </xf>
    <xf numFmtId="3" fontId="10" fillId="0" borderId="16" xfId="46" applyNumberFormat="1" applyFont="1" applyBorder="1" applyAlignment="1">
      <alignment horizontal="right" vertical="center" indent="1"/>
    </xf>
    <xf numFmtId="165" fontId="10" fillId="0" borderId="16" xfId="46" applyNumberFormat="1" applyFont="1" applyBorder="1" applyAlignment="1">
      <alignment/>
    </xf>
    <xf numFmtId="3" fontId="84" fillId="0" borderId="16" xfId="0" applyNumberFormat="1" applyFont="1" applyBorder="1" applyAlignment="1">
      <alignment horizontal="right" vertical="center" indent="1"/>
    </xf>
    <xf numFmtId="168" fontId="10" fillId="0" borderId="16" xfId="46" applyNumberFormat="1" applyFont="1" applyBorder="1" applyAlignment="1">
      <alignment/>
    </xf>
    <xf numFmtId="3" fontId="87" fillId="0" borderId="16" xfId="0" applyNumberFormat="1" applyFont="1" applyBorder="1" applyAlignment="1">
      <alignment horizontal="right" indent="1"/>
    </xf>
    <xf numFmtId="43" fontId="10" fillId="34" borderId="16" xfId="46" applyFont="1" applyFill="1" applyBorder="1" applyAlignment="1">
      <alignment horizontal="center"/>
    </xf>
    <xf numFmtId="172" fontId="84" fillId="0" borderId="16" xfId="46" applyNumberFormat="1" applyFont="1" applyBorder="1" applyAlignment="1">
      <alignment horizontal="center" vertical="center"/>
    </xf>
    <xf numFmtId="3" fontId="10" fillId="0" borderId="16" xfId="46" applyNumberFormat="1" applyFont="1" applyBorder="1" applyAlignment="1">
      <alignment horizontal="right" indent="1"/>
    </xf>
    <xf numFmtId="43" fontId="10" fillId="0" borderId="16" xfId="46" applyFont="1" applyBorder="1" applyAlignment="1">
      <alignment horizontal="center"/>
    </xf>
    <xf numFmtId="165" fontId="10" fillId="0" borderId="16" xfId="46" applyNumberFormat="1" applyFont="1" applyBorder="1" applyAlignment="1">
      <alignment vertical="center"/>
    </xf>
    <xf numFmtId="3" fontId="87"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87" fillId="0" borderId="16" xfId="46" applyNumberFormat="1" applyFont="1" applyBorder="1" applyAlignment="1">
      <alignment horizontal="right" vertical="center" indent="1"/>
    </xf>
    <xf numFmtId="3" fontId="87" fillId="35" borderId="16" xfId="46" applyNumberFormat="1" applyFont="1" applyFill="1" applyBorder="1" applyAlignment="1">
      <alignment horizontal="right" vertical="center" indent="1"/>
    </xf>
    <xf numFmtId="0" fontId="8" fillId="0" borderId="0" xfId="0" applyFont="1" applyAlignment="1">
      <alignment horizontal="left" indent="1"/>
    </xf>
    <xf numFmtId="165" fontId="3" fillId="0" borderId="0" xfId="46" applyNumberFormat="1" applyFont="1" applyAlignment="1">
      <alignment/>
    </xf>
    <xf numFmtId="165" fontId="15" fillId="0" borderId="0" xfId="46" applyNumberFormat="1" applyFont="1" applyAlignment="1">
      <alignment/>
    </xf>
    <xf numFmtId="165" fontId="10" fillId="0" borderId="0" xfId="46" applyNumberFormat="1" applyFont="1" applyAlignment="1">
      <alignment/>
    </xf>
    <xf numFmtId="165" fontId="0" fillId="0" borderId="0" xfId="0" applyNumberFormat="1" applyFont="1" applyAlignment="1">
      <alignment/>
    </xf>
    <xf numFmtId="173" fontId="0" fillId="0" borderId="0" xfId="0" applyNumberFormat="1" applyFont="1" applyAlignment="1">
      <alignment/>
    </xf>
    <xf numFmtId="165" fontId="0" fillId="0" borderId="0" xfId="46" applyNumberFormat="1" applyAlignment="1">
      <alignment/>
    </xf>
    <xf numFmtId="174" fontId="0" fillId="0" borderId="0" xfId="42" applyNumberFormat="1" applyAlignment="1">
      <alignment/>
    </xf>
    <xf numFmtId="4" fontId="0" fillId="0" borderId="0" xfId="42" applyNumberFormat="1" applyAlignment="1">
      <alignment/>
    </xf>
    <xf numFmtId="3" fontId="88" fillId="0" borderId="0" xfId="0" applyNumberFormat="1" applyFont="1" applyAlignment="1">
      <alignment/>
    </xf>
    <xf numFmtId="169" fontId="0" fillId="0" borderId="0" xfId="42" applyNumberFormat="1" applyAlignment="1">
      <alignment/>
    </xf>
    <xf numFmtId="0" fontId="0" fillId="0" borderId="0" xfId="0" applyAlignment="1">
      <alignment/>
    </xf>
    <xf numFmtId="4" fontId="80" fillId="0" borderId="0" xfId="42" applyNumberFormat="1" applyFont="1" applyAlignment="1">
      <alignment/>
    </xf>
    <xf numFmtId="0" fontId="4" fillId="0" borderId="0" xfId="61" applyFont="1" applyAlignment="1">
      <alignment horizontal="center" vertical="center" wrapText="1"/>
      <protection/>
    </xf>
    <xf numFmtId="166" fontId="4" fillId="0" borderId="0" xfId="42" applyNumberFormat="1" applyFont="1" applyAlignment="1">
      <alignment horizontal="right" indent="1"/>
    </xf>
    <xf numFmtId="0" fontId="6" fillId="0" borderId="16" xfId="61" applyFont="1" applyBorder="1" applyAlignment="1">
      <alignment horizontal="center" vertical="center" wrapText="1"/>
      <protection/>
    </xf>
    <xf numFmtId="0" fontId="6" fillId="0" borderId="16" xfId="61" applyFont="1" applyBorder="1" applyAlignment="1">
      <alignment vertical="center"/>
      <protection/>
    </xf>
    <xf numFmtId="165" fontId="6" fillId="0" borderId="16" xfId="46" applyNumberFormat="1" applyFont="1" applyBorder="1" applyAlignment="1">
      <alignment vertical="center"/>
    </xf>
    <xf numFmtId="3" fontId="6" fillId="0" borderId="16" xfId="42" applyNumberFormat="1" applyFont="1" applyBorder="1" applyAlignment="1">
      <alignment/>
    </xf>
    <xf numFmtId="3" fontId="6" fillId="0" borderId="16" xfId="0" applyNumberFormat="1" applyFont="1" applyBorder="1" applyAlignment="1">
      <alignment/>
    </xf>
    <xf numFmtId="164" fontId="6" fillId="0" borderId="16" xfId="42" applyNumberFormat="1" applyFont="1" applyBorder="1" applyAlignment="1">
      <alignment horizontal="right" indent="1"/>
    </xf>
    <xf numFmtId="167" fontId="6" fillId="0" borderId="16" xfId="42" applyNumberFormat="1" applyFont="1" applyBorder="1" applyAlignment="1">
      <alignment/>
    </xf>
    <xf numFmtId="165" fontId="6" fillId="0" borderId="16" xfId="46" applyNumberFormat="1" applyFont="1" applyBorder="1" applyAlignment="1">
      <alignment horizontal="right" vertical="center"/>
    </xf>
    <xf numFmtId="165" fontId="89" fillId="0" borderId="16" xfId="46" applyNumberFormat="1" applyFont="1" applyBorder="1" applyAlignment="1">
      <alignment vertical="center"/>
    </xf>
    <xf numFmtId="3" fontId="0" fillId="0" borderId="0" xfId="0" applyNumberFormat="1" applyAlignment="1">
      <alignment/>
    </xf>
    <xf numFmtId="0" fontId="90" fillId="0" borderId="0" xfId="0" applyFont="1" applyAlignment="1">
      <alignment/>
    </xf>
    <xf numFmtId="0" fontId="84" fillId="0" borderId="0" xfId="0" applyFont="1" applyAlignment="1">
      <alignment horizontal="center"/>
    </xf>
    <xf numFmtId="0" fontId="85" fillId="0" borderId="0" xfId="0" applyFont="1" applyAlignment="1">
      <alignment/>
    </xf>
    <xf numFmtId="168" fontId="84" fillId="0" borderId="0" xfId="44" applyNumberFormat="1" applyFont="1" applyAlignment="1">
      <alignment/>
    </xf>
    <xf numFmtId="43" fontId="84" fillId="0" borderId="0" xfId="0" applyNumberFormat="1" applyFont="1" applyAlignment="1">
      <alignment/>
    </xf>
    <xf numFmtId="168" fontId="89" fillId="0" borderId="0" xfId="44" applyNumberFormat="1" applyFont="1" applyAlignment="1">
      <alignment/>
    </xf>
    <xf numFmtId="168" fontId="84" fillId="0" borderId="0" xfId="0" applyNumberFormat="1" applyFont="1" applyAlignment="1">
      <alignment/>
    </xf>
    <xf numFmtId="0" fontId="91" fillId="0" borderId="11" xfId="0" applyFont="1" applyBorder="1" applyAlignment="1">
      <alignment horizontal="center" vertical="center"/>
    </xf>
    <xf numFmtId="0" fontId="91" fillId="0" borderId="11" xfId="0" applyFont="1" applyBorder="1" applyAlignment="1">
      <alignment horizontal="center" vertical="center" wrapText="1"/>
    </xf>
    <xf numFmtId="168" fontId="92" fillId="0" borderId="11" xfId="44" applyNumberFormat="1" applyFont="1" applyBorder="1" applyAlignment="1">
      <alignment vertical="center"/>
    </xf>
    <xf numFmtId="168" fontId="0" fillId="0" borderId="0" xfId="0" applyNumberFormat="1" applyAlignment="1">
      <alignment/>
    </xf>
    <xf numFmtId="173" fontId="0" fillId="0" borderId="0" xfId="0" applyNumberFormat="1" applyAlignment="1">
      <alignment/>
    </xf>
    <xf numFmtId="0" fontId="93" fillId="0" borderId="0" xfId="0" applyFont="1" applyAlignment="1">
      <alignment/>
    </xf>
    <xf numFmtId="0" fontId="94" fillId="0" borderId="17" xfId="0" applyFont="1" applyBorder="1" applyAlignment="1">
      <alignment horizontal="left" vertical="center" indent="2"/>
    </xf>
    <xf numFmtId="168" fontId="95" fillId="0" borderId="11" xfId="44" applyNumberFormat="1" applyFont="1" applyBorder="1" applyAlignment="1">
      <alignment vertical="center"/>
    </xf>
    <xf numFmtId="168" fontId="92" fillId="0" borderId="11" xfId="44" applyNumberFormat="1" applyFont="1" applyBorder="1" applyAlignment="1">
      <alignment vertical="center"/>
    </xf>
    <xf numFmtId="0" fontId="92" fillId="0" borderId="18" xfId="0" applyFont="1" applyBorder="1" applyAlignment="1">
      <alignment horizontal="left" vertical="center" indent="2"/>
    </xf>
    <xf numFmtId="0" fontId="84" fillId="0" borderId="19" xfId="0" applyFont="1" applyBorder="1" applyAlignment="1">
      <alignment horizontal="left" indent="2"/>
    </xf>
    <xf numFmtId="0" fontId="91" fillId="0" borderId="17" xfId="0" applyFont="1" applyBorder="1" applyAlignment="1">
      <alignment horizontal="center" vertical="center"/>
    </xf>
    <xf numFmtId="0" fontId="91" fillId="0" borderId="11" xfId="0" applyFont="1" applyBorder="1" applyAlignment="1">
      <alignment vertical="center"/>
    </xf>
    <xf numFmtId="168" fontId="94" fillId="0" borderId="11" xfId="44" applyNumberFormat="1" applyFont="1" applyBorder="1" applyAlignment="1">
      <alignment vertical="center"/>
    </xf>
    <xf numFmtId="0" fontId="91" fillId="0" borderId="0" xfId="0" applyFont="1" applyAlignment="1">
      <alignment vertical="center"/>
    </xf>
    <xf numFmtId="168" fontId="92" fillId="0" borderId="0" xfId="44" applyNumberFormat="1" applyFont="1" applyAlignment="1">
      <alignment vertical="center"/>
    </xf>
    <xf numFmtId="168" fontId="94" fillId="0" borderId="0" xfId="44" applyNumberFormat="1" applyFont="1" applyAlignment="1">
      <alignment vertical="center"/>
    </xf>
    <xf numFmtId="0" fontId="94" fillId="0" borderId="17" xfId="0" applyFont="1" applyBorder="1" applyAlignment="1">
      <alignment horizontal="left" vertical="center" indent="1"/>
    </xf>
    <xf numFmtId="0" fontId="92" fillId="0" borderId="18" xfId="0" applyFont="1" applyBorder="1" applyAlignment="1">
      <alignment horizontal="left" vertical="center" indent="1"/>
    </xf>
    <xf numFmtId="0" fontId="84" fillId="0" borderId="17" xfId="0" applyFont="1" applyBorder="1" applyAlignment="1">
      <alignment horizontal="left" indent="1"/>
    </xf>
    <xf numFmtId="165" fontId="0" fillId="0" borderId="11" xfId="42" applyNumberFormat="1" applyBorder="1" applyAlignment="1">
      <alignment/>
    </xf>
    <xf numFmtId="165" fontId="81" fillId="0" borderId="11" xfId="44" applyNumberFormat="1" applyFont="1" applyBorder="1" applyAlignment="1">
      <alignment/>
    </xf>
    <xf numFmtId="0" fontId="1" fillId="0" borderId="11" xfId="61" applyFont="1" applyBorder="1" applyAlignment="1">
      <alignment horizontal="center" vertical="center" wrapText="1"/>
      <protection/>
    </xf>
    <xf numFmtId="165" fontId="82" fillId="0" borderId="11" xfId="44" applyNumberFormat="1" applyFont="1" applyBorder="1" applyAlignment="1">
      <alignment/>
    </xf>
    <xf numFmtId="165" fontId="3" fillId="0" borderId="13" xfId="46" applyNumberFormat="1" applyFont="1" applyFill="1" applyBorder="1" applyAlignment="1">
      <alignment vertical="center"/>
    </xf>
    <xf numFmtId="165" fontId="3" fillId="0" borderId="12" xfId="46" applyNumberFormat="1" applyFont="1" applyFill="1" applyBorder="1" applyAlignment="1">
      <alignment vertical="center"/>
    </xf>
    <xf numFmtId="168" fontId="3" fillId="0" borderId="11" xfId="46" applyNumberFormat="1" applyFont="1" applyFill="1" applyBorder="1" applyAlignment="1">
      <alignment horizontal="right" vertical="center"/>
    </xf>
    <xf numFmtId="165" fontId="3" fillId="0" borderId="0" xfId="46" applyNumberFormat="1" applyFont="1" applyFill="1" applyBorder="1" applyAlignment="1">
      <alignment vertical="center"/>
    </xf>
    <xf numFmtId="0" fontId="3" fillId="0" borderId="0" xfId="0" applyFont="1" applyFill="1" applyAlignment="1">
      <alignment/>
    </xf>
    <xf numFmtId="0" fontId="0" fillId="0" borderId="0" xfId="0" applyFill="1" applyAlignment="1">
      <alignment/>
    </xf>
    <xf numFmtId="3" fontId="0" fillId="0" borderId="0" xfId="42" applyNumberFormat="1" applyFill="1" applyAlignment="1">
      <alignment/>
    </xf>
    <xf numFmtId="0" fontId="0" fillId="0" borderId="0" xfId="42" applyFill="1" applyAlignment="1">
      <alignment/>
    </xf>
    <xf numFmtId="0" fontId="0" fillId="0" borderId="0" xfId="0" applyFill="1" applyBorder="1" applyAlignment="1">
      <alignment/>
    </xf>
    <xf numFmtId="3" fontId="0" fillId="0" borderId="0" xfId="42" applyNumberFormat="1" applyFill="1" applyBorder="1" applyAlignment="1">
      <alignment/>
    </xf>
    <xf numFmtId="167" fontId="0" fillId="0" borderId="0" xfId="42" applyNumberFormat="1" applyFill="1" applyBorder="1" applyAlignment="1">
      <alignment/>
    </xf>
    <xf numFmtId="3" fontId="3" fillId="0" borderId="0" xfId="0" applyNumberFormat="1" applyFont="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85" fillId="0" borderId="11" xfId="0" applyFont="1" applyBorder="1" applyAlignment="1">
      <alignment horizontal="center" vertical="center"/>
    </xf>
    <xf numFmtId="0" fontId="85" fillId="0" borderId="11" xfId="0" applyFont="1" applyBorder="1" applyAlignment="1">
      <alignment horizontal="center" vertical="center" wrapText="1"/>
    </xf>
    <xf numFmtId="0" fontId="9" fillId="0" borderId="18" xfId="61" applyFont="1" applyBorder="1" applyAlignment="1">
      <alignment horizontal="center" vertical="center"/>
      <protection/>
    </xf>
    <xf numFmtId="0" fontId="9" fillId="0" borderId="16"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15" xfId="61" applyFont="1" applyBorder="1" applyAlignment="1">
      <alignment horizontal="center" vertical="center"/>
      <protection/>
    </xf>
    <xf numFmtId="0" fontId="9" fillId="0" borderId="14" xfId="61" applyFont="1" applyBorder="1" applyAlignment="1">
      <alignment horizontal="center" vertical="center" wrapText="1"/>
      <protection/>
    </xf>
    <xf numFmtId="0" fontId="9" fillId="0" borderId="20" xfId="61" applyFont="1" applyBorder="1" applyAlignment="1">
      <alignment horizontal="center" vertical="center" wrapText="1"/>
      <protection/>
    </xf>
    <xf numFmtId="0" fontId="9" fillId="0" borderId="15" xfId="61" applyFont="1" applyBorder="1" applyAlignment="1">
      <alignment horizontal="center" vertical="center" wrapText="1"/>
      <protection/>
    </xf>
    <xf numFmtId="0" fontId="9" fillId="0" borderId="18" xfId="61" applyFont="1" applyBorder="1" applyAlignment="1">
      <alignment horizontal="center" vertical="center" wrapText="1"/>
      <protection/>
    </xf>
    <xf numFmtId="0" fontId="9" fillId="0" borderId="17" xfId="61" applyFont="1" applyBorder="1" applyAlignment="1">
      <alignment horizontal="center" vertical="center" wrapText="1"/>
      <protection/>
    </xf>
    <xf numFmtId="0" fontId="91" fillId="0" borderId="21" xfId="0" applyFont="1" applyBorder="1" applyAlignment="1">
      <alignment horizontal="center" vertical="center"/>
    </xf>
    <xf numFmtId="0" fontId="91" fillId="0" borderId="22" xfId="0" applyFont="1" applyBorder="1" applyAlignment="1">
      <alignment horizontal="center" vertical="center"/>
    </xf>
    <xf numFmtId="0" fontId="91" fillId="0" borderId="10" xfId="0" applyFont="1" applyBorder="1" applyAlignment="1">
      <alignment horizontal="center" vertical="center"/>
    </xf>
    <xf numFmtId="0" fontId="91" fillId="0" borderId="23" xfId="0" applyFont="1" applyBorder="1" applyAlignment="1">
      <alignment horizontal="center" vertical="center"/>
    </xf>
    <xf numFmtId="0" fontId="91" fillId="0" borderId="11" xfId="0" applyFont="1" applyBorder="1" applyAlignment="1">
      <alignment horizontal="center" vertical="center"/>
    </xf>
    <xf numFmtId="0" fontId="91" fillId="0" borderId="11" xfId="0" applyFont="1" applyBorder="1" applyAlignment="1">
      <alignment horizontal="center"/>
    </xf>
    <xf numFmtId="0" fontId="92" fillId="0" borderId="11" xfId="0" applyFont="1" applyBorder="1" applyAlignment="1">
      <alignment horizontal="center" vertical="center"/>
    </xf>
    <xf numFmtId="0" fontId="92" fillId="0" borderId="11" xfId="0" applyFont="1" applyBorder="1" applyAlignment="1">
      <alignment horizontal="left" vertical="center" wrapText="1"/>
    </xf>
    <xf numFmtId="0" fontId="92" fillId="0" borderId="11" xfId="0" applyFont="1" applyBorder="1" applyAlignment="1">
      <alignment horizontal="left" vertical="center" indent="2"/>
    </xf>
    <xf numFmtId="0" fontId="92" fillId="0" borderId="21" xfId="0" applyFont="1" applyBorder="1" applyAlignment="1">
      <alignment horizontal="left" vertical="center" indent="2"/>
    </xf>
    <xf numFmtId="0" fontId="92" fillId="0" borderId="24" xfId="0" applyFont="1" applyBorder="1" applyAlignment="1">
      <alignment horizontal="left" vertical="center" indent="2"/>
    </xf>
    <xf numFmtId="0" fontId="92" fillId="0" borderId="10" xfId="0" applyFont="1" applyBorder="1" applyAlignment="1">
      <alignment horizontal="left" vertical="center" indent="2"/>
    </xf>
    <xf numFmtId="0" fontId="91" fillId="0" borderId="18" xfId="0" applyFont="1" applyBorder="1" applyAlignment="1">
      <alignment horizontal="center" vertical="center"/>
    </xf>
    <xf numFmtId="0" fontId="91" fillId="0" borderId="17" xfId="0" applyFont="1" applyBorder="1" applyAlignment="1">
      <alignment horizontal="center" vertical="center"/>
    </xf>
    <xf numFmtId="0" fontId="92" fillId="0" borderId="21" xfId="0" applyFont="1" applyBorder="1" applyAlignment="1">
      <alignment horizontal="left" vertical="center" indent="1"/>
    </xf>
    <xf numFmtId="0" fontId="92" fillId="0" borderId="24" xfId="0" applyFont="1" applyBorder="1" applyAlignment="1">
      <alignment horizontal="left" vertical="center" indent="1"/>
    </xf>
    <xf numFmtId="0" fontId="92" fillId="0" borderId="10" xfId="0" applyFont="1" applyBorder="1" applyAlignment="1">
      <alignment horizontal="left" vertical="center" indent="1"/>
    </xf>
    <xf numFmtId="0" fontId="92" fillId="0" borderId="18" xfId="0" applyFont="1" applyBorder="1" applyAlignment="1">
      <alignment horizontal="left" vertical="center" indent="1"/>
    </xf>
    <xf numFmtId="0" fontId="92" fillId="0" borderId="17" xfId="0" applyFont="1" applyBorder="1" applyAlignment="1">
      <alignment horizontal="left" vertical="center" inden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2" xfId="46"/>
    <cellStyle name="Comma 2 2"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2"/>
          <c:y val="-0.0105"/>
        </c:manualLayout>
      </c:layout>
      <c:spPr>
        <a:noFill/>
        <a:ln>
          <a:noFill/>
        </a:ln>
      </c:spPr>
    </c:title>
    <c:plotArea>
      <c:layout>
        <c:manualLayout>
          <c:xMode val="edge"/>
          <c:yMode val="edge"/>
          <c:x val="0.06775"/>
          <c:y val="0.155"/>
          <c:w val="0.68625"/>
          <c:h val="0.8332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49452870"/>
        <c:axId val="42422647"/>
      </c:barChart>
      <c:catAx>
        <c:axId val="494528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422647"/>
        <c:crosses val="autoZero"/>
        <c:auto val="1"/>
        <c:lblOffset val="100"/>
        <c:tickLblSkip val="1"/>
        <c:noMultiLvlLbl val="0"/>
      </c:catAx>
      <c:valAx>
        <c:axId val="42422647"/>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295"/>
              <c:y val="-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452870"/>
        <c:crossesAt val="1"/>
        <c:crossBetween val="between"/>
        <c:dispUnits/>
      </c:valAx>
      <c:spPr>
        <a:solidFill>
          <a:srgbClr val="FFFFFF"/>
        </a:solidFill>
        <a:ln w="3175">
          <a:noFill/>
        </a:ln>
      </c:spPr>
    </c:plotArea>
    <c:legend>
      <c:legendPos val="r"/>
      <c:layout>
        <c:manualLayout>
          <c:xMode val="edge"/>
          <c:yMode val="edge"/>
          <c:x val="0.8005"/>
          <c:y val="0.2075"/>
          <c:w val="0.189"/>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3"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8.75">
      <c r="A1" s="196" t="s">
        <v>556</v>
      </c>
      <c r="B1" s="196"/>
      <c r="C1" s="196"/>
      <c r="D1" s="196"/>
      <c r="E1" s="196"/>
      <c r="F1" s="196"/>
      <c r="G1" s="196"/>
      <c r="H1" s="196"/>
      <c r="I1" s="196"/>
      <c r="J1" s="196"/>
      <c r="M1" s="12"/>
    </row>
    <row r="2" ht="12.75">
      <c r="M2" s="12"/>
    </row>
    <row r="3" spans="1:256" ht="31.5">
      <c r="A3" s="197" t="s">
        <v>557</v>
      </c>
      <c r="B3" s="197" t="s">
        <v>558</v>
      </c>
      <c r="C3" s="197"/>
      <c r="D3" s="197" t="s">
        <v>559</v>
      </c>
      <c r="E3" s="197"/>
      <c r="F3" s="195" t="s">
        <v>560</v>
      </c>
      <c r="G3" s="195"/>
      <c r="H3" s="195" t="s">
        <v>561</v>
      </c>
      <c r="I3" s="195"/>
      <c r="J3" s="107" t="s">
        <v>562</v>
      </c>
      <c r="K3" s="195" t="s">
        <v>563</v>
      </c>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ht="31.5">
      <c r="A4" s="197"/>
      <c r="B4" s="107" t="s">
        <v>498</v>
      </c>
      <c r="C4" s="107" t="s">
        <v>564</v>
      </c>
      <c r="D4" s="107" t="s">
        <v>498</v>
      </c>
      <c r="E4" s="107" t="s">
        <v>564</v>
      </c>
      <c r="F4" s="107" t="s">
        <v>565</v>
      </c>
      <c r="G4" s="107" t="s">
        <v>566</v>
      </c>
      <c r="H4" s="107" t="s">
        <v>565</v>
      </c>
      <c r="I4" s="107" t="s">
        <v>566</v>
      </c>
      <c r="J4" s="107" t="s">
        <v>567</v>
      </c>
      <c r="K4" s="195"/>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ht="15">
      <c r="A5" s="110">
        <v>2000</v>
      </c>
      <c r="B5" s="111">
        <v>18554</v>
      </c>
      <c r="C5" s="112">
        <v>10328</v>
      </c>
      <c r="D5" s="113">
        <v>77339</v>
      </c>
      <c r="E5" s="113">
        <v>5132</v>
      </c>
      <c r="F5" s="114">
        <f>+C5-E5</f>
        <v>5196</v>
      </c>
      <c r="G5" s="115">
        <f aca="true" t="shared" si="0" ref="G5:G18">+F5/J5</f>
        <v>68.56942269147301</v>
      </c>
      <c r="H5" s="116"/>
      <c r="I5" s="116"/>
      <c r="J5" s="117">
        <v>75.77721666666666</v>
      </c>
      <c r="K5" s="118">
        <v>2.5670566653989844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ht="15">
      <c r="A6" s="110">
        <v>2005</v>
      </c>
      <c r="B6" s="119">
        <v>15985</v>
      </c>
      <c r="C6" s="112">
        <v>10695</v>
      </c>
      <c r="D6" s="113">
        <v>76584</v>
      </c>
      <c r="E6" s="113">
        <v>7099</v>
      </c>
      <c r="F6" s="114">
        <f aca="true" t="shared" si="1" ref="F6:F18">+C6-E6</f>
        <v>3596</v>
      </c>
      <c r="G6" s="115">
        <f t="shared" si="0"/>
        <v>35.781450561697135</v>
      </c>
      <c r="H6" s="116"/>
      <c r="I6" s="116"/>
      <c r="J6" s="117">
        <v>100.499</v>
      </c>
      <c r="K6" s="118">
        <v>1.7264583076269941</v>
      </c>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ht="15">
      <c r="A7" s="110">
        <v>2006</v>
      </c>
      <c r="B7" s="119">
        <v>18647</v>
      </c>
      <c r="C7" s="112">
        <v>14440</v>
      </c>
      <c r="D7" s="113">
        <v>77382</v>
      </c>
      <c r="E7" s="113">
        <v>9681</v>
      </c>
      <c r="F7" s="114">
        <f t="shared" si="1"/>
        <v>4759</v>
      </c>
      <c r="G7" s="115">
        <f t="shared" si="0"/>
        <v>45.77619825258813</v>
      </c>
      <c r="H7" s="116"/>
      <c r="I7" s="116"/>
      <c r="J7" s="120">
        <v>103.962325</v>
      </c>
      <c r="K7" s="118">
        <v>2.0528349346207326</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ht="15">
      <c r="A8" s="110">
        <v>2007</v>
      </c>
      <c r="B8" s="119">
        <v>21422</v>
      </c>
      <c r="C8" s="112">
        <v>19123</v>
      </c>
      <c r="D8" s="113">
        <v>86156</v>
      </c>
      <c r="E8" s="113">
        <v>11961</v>
      </c>
      <c r="F8" s="114">
        <f t="shared" si="1"/>
        <v>7162</v>
      </c>
      <c r="G8" s="115">
        <f t="shared" si="0"/>
        <v>64.74229637182798</v>
      </c>
      <c r="H8" s="116"/>
      <c r="I8" s="116"/>
      <c r="J8" s="120">
        <v>110.6232</v>
      </c>
      <c r="K8" s="118">
        <v>2.2533388905388807</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ht="15">
      <c r="A9" s="110">
        <v>2008</v>
      </c>
      <c r="B9" s="119">
        <v>20594</v>
      </c>
      <c r="C9" s="112">
        <v>19077</v>
      </c>
      <c r="D9" s="121">
        <v>76266</v>
      </c>
      <c r="E9" s="113">
        <v>12521</v>
      </c>
      <c r="F9" s="114">
        <f t="shared" si="1"/>
        <v>6556</v>
      </c>
      <c r="G9" s="115">
        <f t="shared" si="0"/>
        <v>60.51668101019903</v>
      </c>
      <c r="H9" s="116"/>
      <c r="I9" s="116"/>
      <c r="J9" s="117">
        <v>108.33376666666668</v>
      </c>
      <c r="K9" s="118">
        <v>2.1577161301232763</v>
      </c>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ht="15">
      <c r="A10" s="110">
        <v>2009</v>
      </c>
      <c r="B10" s="119">
        <v>18714</v>
      </c>
      <c r="C10" s="112">
        <v>21015</v>
      </c>
      <c r="D10" s="121">
        <v>75411</v>
      </c>
      <c r="E10" s="113">
        <v>13939</v>
      </c>
      <c r="F10" s="114">
        <f t="shared" si="1"/>
        <v>7076</v>
      </c>
      <c r="G10" s="115">
        <f t="shared" si="0"/>
        <v>61.559987588725754</v>
      </c>
      <c r="H10" s="116"/>
      <c r="I10" s="116"/>
      <c r="J10" s="117">
        <v>114.94479250505755</v>
      </c>
      <c r="K10" s="118">
        <v>2.568542191235062</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ht="15">
      <c r="A11" s="110">
        <v>2010</v>
      </c>
      <c r="B11" s="112">
        <v>18325</v>
      </c>
      <c r="C11" s="112">
        <v>19834</v>
      </c>
      <c r="D11" s="113">
        <v>80013.04200000002</v>
      </c>
      <c r="E11" s="113">
        <v>14162</v>
      </c>
      <c r="F11" s="114">
        <f t="shared" si="1"/>
        <v>5672</v>
      </c>
      <c r="G11" s="115">
        <f t="shared" si="0"/>
        <v>50.165969012585094</v>
      </c>
      <c r="H11" s="122"/>
      <c r="I11" s="122"/>
      <c r="J11" s="117">
        <v>113.06469528331188</v>
      </c>
      <c r="K11" s="118">
        <v>2.1151295431946484</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13" ht="15">
      <c r="A12" s="124">
        <v>2011</v>
      </c>
      <c r="B12" s="112">
        <v>18462</v>
      </c>
      <c r="C12" s="112">
        <v>21876</v>
      </c>
      <c r="D12" s="113">
        <v>81957</v>
      </c>
      <c r="E12" s="113">
        <v>16240</v>
      </c>
      <c r="F12" s="114">
        <f t="shared" si="1"/>
        <v>5636</v>
      </c>
      <c r="G12" s="115">
        <f t="shared" si="0"/>
        <v>50.97444536151445</v>
      </c>
      <c r="H12" s="125"/>
      <c r="I12" s="125"/>
      <c r="J12" s="117">
        <v>110.56520497729953</v>
      </c>
      <c r="K12" s="118">
        <v>1.9750619502222746</v>
      </c>
      <c r="M12" s="12"/>
    </row>
    <row r="13" spans="1:13" ht="15">
      <c r="A13" s="124">
        <v>2012</v>
      </c>
      <c r="B13" s="119">
        <v>18631</v>
      </c>
      <c r="C13" s="112">
        <v>26363</v>
      </c>
      <c r="D13" s="113">
        <v>71413</v>
      </c>
      <c r="E13" s="113">
        <v>17401</v>
      </c>
      <c r="F13" s="114">
        <f t="shared" si="1"/>
        <v>8962</v>
      </c>
      <c r="G13" s="115">
        <f t="shared" si="0"/>
        <v>70.2332638892732</v>
      </c>
      <c r="H13" s="125"/>
      <c r="I13" s="125"/>
      <c r="J13" s="117">
        <v>127.60335350680997</v>
      </c>
      <c r="K13" s="118">
        <v>2.250430776869142</v>
      </c>
      <c r="M13" s="12"/>
    </row>
    <row r="14" spans="1:13" ht="15">
      <c r="A14" s="124">
        <v>2013</v>
      </c>
      <c r="B14" s="119">
        <v>23910</v>
      </c>
      <c r="C14" s="112">
        <v>31792</v>
      </c>
      <c r="D14" s="113">
        <v>78401</v>
      </c>
      <c r="E14" s="113">
        <v>21119</v>
      </c>
      <c r="F14" s="114">
        <f t="shared" si="1"/>
        <v>10673</v>
      </c>
      <c r="G14" s="115">
        <f t="shared" si="0"/>
        <v>82.66600753297055</v>
      </c>
      <c r="H14" s="125">
        <v>10672.066353999999</v>
      </c>
      <c r="I14" s="125">
        <v>82.50709425813034</v>
      </c>
      <c r="J14" s="117">
        <v>129.10990041152255</v>
      </c>
      <c r="K14" s="118">
        <v>2.4600385340483153</v>
      </c>
      <c r="M14" s="12"/>
    </row>
    <row r="15" spans="1:13" ht="15">
      <c r="A15" s="124">
        <v>2014</v>
      </c>
      <c r="B15" s="119">
        <v>26320</v>
      </c>
      <c r="C15" s="112">
        <v>34797</v>
      </c>
      <c r="D15" s="113">
        <v>78712</v>
      </c>
      <c r="E15" s="113">
        <v>18860</v>
      </c>
      <c r="F15" s="114">
        <f t="shared" si="1"/>
        <v>15937</v>
      </c>
      <c r="G15" s="115">
        <f t="shared" si="0"/>
        <v>122.06593269587539</v>
      </c>
      <c r="H15" s="125">
        <v>26608.586853</v>
      </c>
      <c r="I15" s="125">
        <v>204.54777714091756</v>
      </c>
      <c r="J15" s="117">
        <v>130.56058842975204</v>
      </c>
      <c r="K15" s="118">
        <v>2.413066763286627</v>
      </c>
      <c r="M15" s="12"/>
    </row>
    <row r="16" spans="1:13" ht="15">
      <c r="A16" s="124">
        <v>2015</v>
      </c>
      <c r="B16" s="119">
        <v>17461</v>
      </c>
      <c r="C16" s="112">
        <v>24716</v>
      </c>
      <c r="D16" s="113">
        <v>120046</v>
      </c>
      <c r="E16" s="113">
        <v>30729</v>
      </c>
      <c r="F16" s="114">
        <f>+C16-E16</f>
        <v>-6013</v>
      </c>
      <c r="G16" s="115">
        <f t="shared" si="0"/>
        <v>-44.23346926040095</v>
      </c>
      <c r="H16" s="125">
        <v>21631.576354899997</v>
      </c>
      <c r="I16" s="125">
        <v>171.80773656221626</v>
      </c>
      <c r="J16" s="117">
        <v>135.93778874999992</v>
      </c>
      <c r="K16" s="118">
        <v>1.7804769702348449</v>
      </c>
      <c r="M16" s="12"/>
    </row>
    <row r="17" spans="1:13" ht="15">
      <c r="A17" s="124">
        <v>2016</v>
      </c>
      <c r="B17" s="119">
        <v>17593</v>
      </c>
      <c r="C17" s="112">
        <v>26802</v>
      </c>
      <c r="D17" s="113">
        <v>115693</v>
      </c>
      <c r="E17" s="113">
        <v>35172</v>
      </c>
      <c r="F17" s="114">
        <f t="shared" si="1"/>
        <v>-8370</v>
      </c>
      <c r="G17" s="115">
        <f t="shared" si="0"/>
        <v>-57.4856176095599</v>
      </c>
      <c r="H17" s="125">
        <v>0</v>
      </c>
      <c r="I17" s="125">
        <v>0</v>
      </c>
      <c r="J17" s="117">
        <v>145.60163651452294</v>
      </c>
      <c r="K17" s="118">
        <v>1.8016075342501892</v>
      </c>
      <c r="M17" s="12"/>
    </row>
    <row r="18" spans="1:13" ht="15">
      <c r="A18" s="124">
        <v>2017</v>
      </c>
      <c r="B18" s="119">
        <v>24827</v>
      </c>
      <c r="C18" s="112">
        <v>39230</v>
      </c>
      <c r="D18" s="113">
        <v>106020</v>
      </c>
      <c r="E18" s="113">
        <v>33969</v>
      </c>
      <c r="F18" s="114">
        <f t="shared" si="1"/>
        <v>5261</v>
      </c>
      <c r="G18" s="115">
        <f t="shared" si="0"/>
        <v>34.50796852296584</v>
      </c>
      <c r="H18" s="126"/>
      <c r="I18" s="126"/>
      <c r="J18" s="117">
        <v>152.45754024896263</v>
      </c>
      <c r="K18" s="118">
        <v>2.3</v>
      </c>
      <c r="M18" s="12"/>
    </row>
    <row r="19" spans="1:13" ht="15">
      <c r="A19" s="124">
        <v>2018</v>
      </c>
      <c r="B19" s="119">
        <v>27998.1</v>
      </c>
      <c r="C19" s="112">
        <v>47948.6</v>
      </c>
      <c r="D19" s="113">
        <v>84463.1</v>
      </c>
      <c r="E19" s="113">
        <v>32726.4</v>
      </c>
      <c r="F19" s="114">
        <f>+C19-E19</f>
        <v>15222.199999999997</v>
      </c>
      <c r="G19" s="115">
        <f>+F19/J19</f>
        <v>93.65202411714039</v>
      </c>
      <c r="H19" s="126"/>
      <c r="I19" s="126"/>
      <c r="J19" s="117">
        <v>162.54</v>
      </c>
      <c r="K19" s="118">
        <v>2.5</v>
      </c>
      <c r="M19" s="12"/>
    </row>
    <row r="20" spans="1:13" ht="15.75">
      <c r="A20" s="127" t="s">
        <v>541</v>
      </c>
      <c r="B20" s="128"/>
      <c r="C20" s="128"/>
      <c r="D20" s="128"/>
      <c r="E20" s="128"/>
      <c r="F20" s="128"/>
      <c r="G20" s="128"/>
      <c r="H20" s="128"/>
      <c r="I20" s="128"/>
      <c r="J20" s="128"/>
      <c r="M20" s="12"/>
    </row>
    <row r="21" spans="1:13" ht="15.75">
      <c r="A21" s="127" t="s">
        <v>568</v>
      </c>
      <c r="B21" s="128"/>
      <c r="C21" s="128"/>
      <c r="D21" s="128"/>
      <c r="E21" s="128"/>
      <c r="F21" s="128"/>
      <c r="G21" s="128"/>
      <c r="H21" s="128"/>
      <c r="I21" s="128"/>
      <c r="J21" s="128"/>
      <c r="M21" s="12"/>
    </row>
    <row r="22" spans="4:13" ht="14.25">
      <c r="D22" s="129"/>
      <c r="E22" s="129"/>
      <c r="M22" s="12"/>
    </row>
    <row r="23" spans="4:13" ht="15">
      <c r="D23" s="129"/>
      <c r="E23" s="130"/>
      <c r="M23" s="12"/>
    </row>
    <row r="24" spans="2:13" ht="12.75">
      <c r="B24" s="131"/>
      <c r="C24" s="131"/>
      <c r="D24" s="131"/>
      <c r="E24" s="132"/>
      <c r="K24" s="136"/>
      <c r="M24" s="12"/>
    </row>
    <row r="25" spans="11:13" ht="12.75">
      <c r="K25" s="137"/>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5">
      <c r="A1" s="104"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5">
      <c r="A18" s="104"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5">
      <c r="A30" s="104"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5">
        <v>10716.900458</v>
      </c>
      <c r="D46" s="14">
        <v>16955.814255</v>
      </c>
    </row>
    <row r="47" spans="1:4" ht="12.75">
      <c r="A47">
        <v>2</v>
      </c>
      <c r="C47" s="135">
        <v>15187.413382999997</v>
      </c>
      <c r="D47" s="14">
        <v>24574.31679392</v>
      </c>
    </row>
    <row r="48" spans="1:4" ht="12.75">
      <c r="A48">
        <v>3</v>
      </c>
      <c r="C48" s="135">
        <v>2093.7389500000004</v>
      </c>
      <c r="D48" s="14">
        <v>3792.364809</v>
      </c>
    </row>
    <row r="49" spans="1:4" ht="12.75">
      <c r="A49">
        <v>41</v>
      </c>
      <c r="C49" s="135">
        <v>199.59115</v>
      </c>
      <c r="D49" s="14">
        <v>1334.182812</v>
      </c>
    </row>
    <row r="50" spans="1:4" ht="12.75">
      <c r="A50">
        <v>43</v>
      </c>
      <c r="C50" s="135">
        <v>296.54083</v>
      </c>
      <c r="D50" s="14">
        <v>1291.892693</v>
      </c>
    </row>
    <row r="51" spans="1:4" ht="12.75">
      <c r="A51" t="s">
        <v>493</v>
      </c>
      <c r="C51" s="135">
        <v>28494.184770999993</v>
      </c>
      <c r="D51" s="14">
        <v>47948.571362919996</v>
      </c>
    </row>
    <row r="53" spans="2:4" ht="12.75">
      <c r="B53" s="138"/>
      <c r="C53" s="138"/>
      <c r="D53" s="138"/>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5">
      <c r="A1" s="104"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5">
      <c r="A15" s="104"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M80"/>
  <sheetViews>
    <sheetView tabSelected="1" zoomScalePageLayoutView="0" workbookViewId="0" topLeftCell="A1">
      <selection activeCell="K10" sqref="K10"/>
    </sheetView>
  </sheetViews>
  <sheetFormatPr defaultColWidth="9.140625" defaultRowHeight="12.75"/>
  <cols>
    <col min="1" max="1" width="14.28125" style="0" customWidth="1"/>
    <col min="2" max="2" width="9.8515625" style="0" customWidth="1"/>
    <col min="3" max="3" width="9.8515625" style="0" bestFit="1" customWidth="1"/>
    <col min="4" max="5" width="9.140625" style="53" customWidth="1"/>
    <col min="6" max="6" width="9.57421875" style="53" hidden="1" customWidth="1"/>
    <col min="7" max="7" width="9.57421875" style="53" customWidth="1"/>
    <col min="8" max="8" width="11.140625" style="0" hidden="1" customWidth="1"/>
    <col min="9" max="9" width="11.421875" style="0" bestFit="1" customWidth="1"/>
  </cols>
  <sheetData>
    <row r="1" spans="1:13" ht="13.5">
      <c r="A1" s="15" t="s">
        <v>591</v>
      </c>
      <c r="B1" s="16"/>
      <c r="C1" s="16"/>
      <c r="D1" s="16"/>
      <c r="E1" s="16"/>
      <c r="F1" s="16"/>
      <c r="G1" s="16"/>
      <c r="H1" s="16"/>
      <c r="I1" s="16"/>
      <c r="K1" s="188"/>
      <c r="L1" s="188"/>
      <c r="M1" s="188"/>
    </row>
    <row r="2" spans="1:13" ht="31.5" customHeight="1">
      <c r="A2" s="17" t="s">
        <v>502</v>
      </c>
      <c r="B2" s="17">
        <v>2015</v>
      </c>
      <c r="C2" s="17">
        <v>2016</v>
      </c>
      <c r="D2" s="17">
        <v>2017</v>
      </c>
      <c r="E2" s="17">
        <v>2018</v>
      </c>
      <c r="F2" s="17" t="s">
        <v>588</v>
      </c>
      <c r="G2" s="17" t="s">
        <v>590</v>
      </c>
      <c r="H2" s="181" t="s">
        <v>589</v>
      </c>
      <c r="I2" s="181" t="s">
        <v>503</v>
      </c>
      <c r="K2" s="188"/>
      <c r="L2" s="188"/>
      <c r="M2" s="188"/>
    </row>
    <row r="3" spans="1:13" ht="13.5">
      <c r="A3" s="18" t="s">
        <v>504</v>
      </c>
      <c r="B3" s="19">
        <v>8445.27896</v>
      </c>
      <c r="C3" s="19">
        <v>10520.5922</v>
      </c>
      <c r="D3" s="20">
        <v>10214.44698</v>
      </c>
      <c r="E3" s="105">
        <v>8944.211190000002</v>
      </c>
      <c r="F3" s="180">
        <v>6715.57654</v>
      </c>
      <c r="G3" s="105">
        <v>9210.89781</v>
      </c>
      <c r="H3" s="21">
        <f aca="true" t="shared" si="0" ref="H3:H10">+(G3-F3)/F3*100</f>
        <v>37.15721584196255</v>
      </c>
      <c r="I3" s="22">
        <f aca="true" t="shared" si="1" ref="I3:I10">+G3/G$10*100</f>
        <v>10.42841121521292</v>
      </c>
      <c r="K3" s="189"/>
      <c r="L3" s="190"/>
      <c r="M3" s="188"/>
    </row>
    <row r="4" spans="1:13" ht="13.5">
      <c r="A4" s="18" t="s">
        <v>505</v>
      </c>
      <c r="B4" s="19">
        <v>24607.422700000003</v>
      </c>
      <c r="C4" s="19">
        <v>24456.9713</v>
      </c>
      <c r="D4" s="20">
        <v>22797.82765</v>
      </c>
      <c r="E4" s="105">
        <v>23231.925769999998</v>
      </c>
      <c r="F4" s="180">
        <v>18813.84502</v>
      </c>
      <c r="G4" s="105">
        <v>22846.54003</v>
      </c>
      <c r="H4" s="21">
        <f t="shared" si="0"/>
        <v>21.434720046396976</v>
      </c>
      <c r="I4" s="22">
        <f t="shared" si="1"/>
        <v>25.866437690688365</v>
      </c>
      <c r="K4" s="189"/>
      <c r="L4" s="190"/>
      <c r="M4" s="188"/>
    </row>
    <row r="5" spans="1:13" ht="13.5">
      <c r="A5" s="18" t="s">
        <v>506</v>
      </c>
      <c r="B5" s="19">
        <v>2216.39342</v>
      </c>
      <c r="C5" s="19">
        <v>2731.68475</v>
      </c>
      <c r="D5" s="20">
        <v>2674.2638899999997</v>
      </c>
      <c r="E5" s="105">
        <v>2323.14583</v>
      </c>
      <c r="F5" s="180">
        <v>1734.2642799999999</v>
      </c>
      <c r="G5" s="105">
        <v>2340.5385699999997</v>
      </c>
      <c r="H5" s="21">
        <f t="shared" si="0"/>
        <v>34.95858716527332</v>
      </c>
      <c r="I5" s="22">
        <f t="shared" si="1"/>
        <v>2.6499152608692773</v>
      </c>
      <c r="K5" s="189"/>
      <c r="L5" s="190"/>
      <c r="M5" s="188"/>
    </row>
    <row r="6" spans="1:13" ht="13.5">
      <c r="A6" s="18" t="s">
        <v>507</v>
      </c>
      <c r="B6" s="19">
        <v>49016.10115</v>
      </c>
      <c r="C6" s="19">
        <v>37088.75633999999</v>
      </c>
      <c r="D6" s="20">
        <v>40613.82522</v>
      </c>
      <c r="E6" s="105">
        <v>28068.09578</v>
      </c>
      <c r="F6" s="180">
        <v>21163.219670000006</v>
      </c>
      <c r="G6" s="105">
        <v>34877.62978</v>
      </c>
      <c r="H6" s="21">
        <f t="shared" si="0"/>
        <v>64.80304189934249</v>
      </c>
      <c r="I6" s="22">
        <f t="shared" si="1"/>
        <v>39.48781900097924</v>
      </c>
      <c r="K6" s="189"/>
      <c r="L6" s="190"/>
      <c r="M6" s="188"/>
    </row>
    <row r="7" spans="1:13" ht="13.5">
      <c r="A7" s="18" t="s">
        <v>508</v>
      </c>
      <c r="B7" s="19">
        <v>33866.89974</v>
      </c>
      <c r="C7" s="19">
        <v>39074.30319</v>
      </c>
      <c r="D7" s="20">
        <v>27782.12863</v>
      </c>
      <c r="E7" s="105">
        <v>18693.903230000004</v>
      </c>
      <c r="F7" s="180">
        <v>14394.885670000003</v>
      </c>
      <c r="G7" s="105">
        <v>16628.707780999895</v>
      </c>
      <c r="H7" s="21">
        <f t="shared" si="0"/>
        <v>15.518165008113549</v>
      </c>
      <c r="I7" s="22">
        <f t="shared" si="1"/>
        <v>18.826720944576156</v>
      </c>
      <c r="K7" s="189"/>
      <c r="L7" s="190"/>
      <c r="M7" s="188"/>
    </row>
    <row r="8" spans="1:13" ht="13.5">
      <c r="A8" s="18" t="s">
        <v>509</v>
      </c>
      <c r="B8" s="19">
        <v>106.362</v>
      </c>
      <c r="C8" s="19">
        <v>128.43604</v>
      </c>
      <c r="D8" s="20">
        <v>180.61732</v>
      </c>
      <c r="E8" s="105">
        <v>182.56465</v>
      </c>
      <c r="F8" s="180">
        <v>139.976</v>
      </c>
      <c r="G8" s="105">
        <v>165.10671000000002</v>
      </c>
      <c r="H8" s="21">
        <f t="shared" si="0"/>
        <v>17.95358490026863</v>
      </c>
      <c r="I8" s="22">
        <f t="shared" si="1"/>
        <v>0.1869308184487292</v>
      </c>
      <c r="K8" s="189"/>
      <c r="L8" s="190"/>
      <c r="M8" s="188"/>
    </row>
    <row r="9" spans="1:13" ht="13.5">
      <c r="A9" s="18" t="s">
        <v>316</v>
      </c>
      <c r="B9" s="19">
        <v>1787.1263999999996</v>
      </c>
      <c r="C9" s="19">
        <v>1692.15534</v>
      </c>
      <c r="D9" s="20">
        <v>1756.9549199999997</v>
      </c>
      <c r="E9" s="105">
        <v>3019.2482499999996</v>
      </c>
      <c r="F9" s="180">
        <v>2041.45781</v>
      </c>
      <c r="G9" s="105">
        <v>2255.6138800000003</v>
      </c>
      <c r="H9" s="21">
        <f t="shared" si="0"/>
        <v>10.490350030794916</v>
      </c>
      <c r="I9" s="22">
        <f t="shared" si="1"/>
        <v>2.553765069225313</v>
      </c>
      <c r="K9" s="189"/>
      <c r="L9" s="190"/>
      <c r="M9" s="188"/>
    </row>
    <row r="10" spans="1:13" ht="13.5">
      <c r="A10" s="23" t="s">
        <v>495</v>
      </c>
      <c r="B10" s="24">
        <v>120045.58436999998</v>
      </c>
      <c r="C10" s="24">
        <v>115692.89916000002</v>
      </c>
      <c r="D10" s="25">
        <v>106020.06460999999</v>
      </c>
      <c r="E10" s="106">
        <v>84463.09470000002</v>
      </c>
      <c r="F10" s="182">
        <v>65003.22499000001</v>
      </c>
      <c r="G10" s="106">
        <v>88325.03456099989</v>
      </c>
      <c r="H10" s="26">
        <f t="shared" si="0"/>
        <v>35.87792694068282</v>
      </c>
      <c r="I10" s="27">
        <f t="shared" si="1"/>
        <v>100</v>
      </c>
      <c r="K10" s="189"/>
      <c r="L10" s="190"/>
      <c r="M10" s="188"/>
    </row>
    <row r="11" spans="1:13" ht="13.5">
      <c r="A11" s="28"/>
      <c r="B11" s="29"/>
      <c r="C11" s="29"/>
      <c r="D11" s="29"/>
      <c r="E11" s="29"/>
      <c r="F11" s="29"/>
      <c r="G11" s="29"/>
      <c r="H11" s="30"/>
      <c r="I11" s="30"/>
      <c r="K11" s="188"/>
      <c r="L11" s="188"/>
      <c r="M11" s="188"/>
    </row>
    <row r="12" spans="1:9" ht="13.5">
      <c r="A12" s="31" t="s">
        <v>592</v>
      </c>
      <c r="B12" s="29"/>
      <c r="C12" s="32"/>
      <c r="D12" s="32"/>
      <c r="E12" s="32"/>
      <c r="F12" s="183"/>
      <c r="G12" s="32"/>
      <c r="H12" s="32"/>
      <c r="I12" s="32"/>
    </row>
    <row r="13" spans="1:9" ht="31.5" customHeight="1">
      <c r="A13" s="17" t="s">
        <v>502</v>
      </c>
      <c r="B13" s="17">
        <v>2015</v>
      </c>
      <c r="C13" s="17">
        <v>2016</v>
      </c>
      <c r="D13" s="17">
        <v>2017</v>
      </c>
      <c r="E13" s="17">
        <v>2018</v>
      </c>
      <c r="F13" s="17" t="s">
        <v>588</v>
      </c>
      <c r="G13" s="17" t="s">
        <v>590</v>
      </c>
      <c r="H13" s="181" t="s">
        <v>589</v>
      </c>
      <c r="I13" s="181" t="s">
        <v>503</v>
      </c>
    </row>
    <row r="14" spans="1:12" ht="13.5">
      <c r="A14" s="18" t="s">
        <v>511</v>
      </c>
      <c r="B14" s="19">
        <v>2357.2555180599998</v>
      </c>
      <c r="C14" s="19">
        <v>3416.1045603400003</v>
      </c>
      <c r="D14" s="33">
        <v>3807.79578</v>
      </c>
      <c r="E14" s="20">
        <v>3986.416302</v>
      </c>
      <c r="F14" s="180">
        <v>2906.228975</v>
      </c>
      <c r="G14" s="20">
        <v>4735.512613</v>
      </c>
      <c r="H14" s="21">
        <f aca="true" t="shared" si="2" ref="H14:H21">+(G14-F14)/F14*100</f>
        <v>62.943548279777225</v>
      </c>
      <c r="I14" s="22">
        <f>+G14/G$21*100</f>
        <v>13.136164239712445</v>
      </c>
      <c r="L14" s="34"/>
    </row>
    <row r="15" spans="1:12" ht="13.5">
      <c r="A15" s="18" t="s">
        <v>505</v>
      </c>
      <c r="B15" s="19">
        <v>7152.593688999999</v>
      </c>
      <c r="C15" s="19">
        <v>9036.9923555</v>
      </c>
      <c r="D15" s="33">
        <v>9368.691663</v>
      </c>
      <c r="E15" s="20">
        <v>9727.73311019</v>
      </c>
      <c r="F15" s="180">
        <v>7720.984405190001</v>
      </c>
      <c r="G15" s="20">
        <v>8919.422122</v>
      </c>
      <c r="H15" s="21">
        <f t="shared" si="2"/>
        <v>15.521825377660603</v>
      </c>
      <c r="I15" s="22">
        <f>+G15/G$21*100</f>
        <v>24.742198679033798</v>
      </c>
      <c r="L15" s="34"/>
    </row>
    <row r="16" spans="1:12" ht="13.5">
      <c r="A16" s="18" t="s">
        <v>506</v>
      </c>
      <c r="B16" s="19">
        <v>1658.35257022</v>
      </c>
      <c r="C16" s="19">
        <v>1993.8481</v>
      </c>
      <c r="D16" s="33">
        <v>1624.212214</v>
      </c>
      <c r="E16" s="20">
        <v>1545.97068334</v>
      </c>
      <c r="F16" s="180">
        <v>1142.8925903400002</v>
      </c>
      <c r="G16" s="20">
        <v>1564.91109</v>
      </c>
      <c r="H16" s="21">
        <f t="shared" si="2"/>
        <v>36.925473419549704</v>
      </c>
      <c r="I16" s="22">
        <f aca="true" t="shared" si="3" ref="I16:I21">+G16/G$21*100</f>
        <v>4.341014538184152</v>
      </c>
      <c r="L16" s="34"/>
    </row>
    <row r="17" spans="1:12" ht="13.5">
      <c r="A17" s="18" t="s">
        <v>507</v>
      </c>
      <c r="B17" s="19">
        <v>11918.761415999998</v>
      </c>
      <c r="C17" s="19">
        <v>9638.225181</v>
      </c>
      <c r="D17" s="33">
        <v>9605.574855</v>
      </c>
      <c r="E17" s="20">
        <v>8615.929668</v>
      </c>
      <c r="F17" s="180">
        <v>6193.911342</v>
      </c>
      <c r="G17" s="20">
        <v>12940.416602</v>
      </c>
      <c r="H17" s="21">
        <f t="shared" si="2"/>
        <v>108.92156647856648</v>
      </c>
      <c r="I17" s="22">
        <f t="shared" si="3"/>
        <v>35.89631191088406</v>
      </c>
      <c r="L17" s="34"/>
    </row>
    <row r="18" spans="1:12" ht="13.5">
      <c r="A18" s="18" t="s">
        <v>512</v>
      </c>
      <c r="B18" s="19">
        <v>6763.7629022</v>
      </c>
      <c r="C18" s="19">
        <v>10110.62955334</v>
      </c>
      <c r="D18" s="33">
        <v>8604.74907857</v>
      </c>
      <c r="E18" s="20">
        <v>7322.68758512</v>
      </c>
      <c r="F18" s="180">
        <v>5220.41652912</v>
      </c>
      <c r="G18" s="20">
        <v>6728.607733</v>
      </c>
      <c r="H18" s="21">
        <f t="shared" si="2"/>
        <v>28.89024650556446</v>
      </c>
      <c r="I18" s="22">
        <f t="shared" si="3"/>
        <v>18.664947917706503</v>
      </c>
      <c r="L18" s="34"/>
    </row>
    <row r="19" spans="1:12" ht="13.5">
      <c r="A19" s="18" t="s">
        <v>509</v>
      </c>
      <c r="B19" s="19">
        <v>196.81875526</v>
      </c>
      <c r="C19" s="19">
        <v>214.78843461000002</v>
      </c>
      <c r="D19" s="33">
        <v>333.62701179</v>
      </c>
      <c r="E19" s="20">
        <v>257.407716</v>
      </c>
      <c r="F19" s="180">
        <v>187.201793</v>
      </c>
      <c r="G19" s="20">
        <v>246.680913</v>
      </c>
      <c r="H19" s="21">
        <f t="shared" si="2"/>
        <v>31.77272986909906</v>
      </c>
      <c r="I19" s="22">
        <f t="shared" si="3"/>
        <v>0.6842851561781315</v>
      </c>
      <c r="L19" s="34"/>
    </row>
    <row r="20" spans="1:12" ht="13.5">
      <c r="A20" s="18" t="s">
        <v>316</v>
      </c>
      <c r="B20" s="19">
        <v>681.096141</v>
      </c>
      <c r="C20" s="19">
        <v>761.6816415100001</v>
      </c>
      <c r="D20" s="33">
        <v>624.806307</v>
      </c>
      <c r="E20" s="20">
        <v>1270.2395216599998</v>
      </c>
      <c r="F20" s="180">
        <v>736.8936106599999</v>
      </c>
      <c r="G20" s="20">
        <v>913.881064</v>
      </c>
      <c r="H20" s="21">
        <f t="shared" si="2"/>
        <v>24.018046944589603</v>
      </c>
      <c r="I20" s="22">
        <f t="shared" si="3"/>
        <v>2.5350775583009013</v>
      </c>
      <c r="L20" s="34"/>
    </row>
    <row r="21" spans="1:12" ht="13.5">
      <c r="A21" s="23" t="s">
        <v>495</v>
      </c>
      <c r="B21" s="24">
        <v>30728.64099174</v>
      </c>
      <c r="C21" s="24">
        <v>35172.2698263</v>
      </c>
      <c r="D21" s="35">
        <v>33969.45690936</v>
      </c>
      <c r="E21" s="25">
        <v>32726.384586309996</v>
      </c>
      <c r="F21" s="182">
        <v>24108.529245309997</v>
      </c>
      <c r="G21" s="25">
        <v>36049.432137</v>
      </c>
      <c r="H21" s="26">
        <f t="shared" si="2"/>
        <v>49.52978578738043</v>
      </c>
      <c r="I21" s="27">
        <f t="shared" si="3"/>
        <v>100</v>
      </c>
      <c r="L21" s="34"/>
    </row>
    <row r="22" spans="1:9" ht="13.5">
      <c r="A22" s="28"/>
      <c r="B22" s="36"/>
      <c r="C22" s="30"/>
      <c r="D22" s="30"/>
      <c r="E22" s="30"/>
      <c r="F22" s="184"/>
      <c r="G22" s="30"/>
      <c r="H22" s="30"/>
      <c r="I22" s="30"/>
    </row>
    <row r="23" spans="1:9" ht="13.5">
      <c r="A23" s="31" t="s">
        <v>593</v>
      </c>
      <c r="B23" s="37"/>
      <c r="C23" s="32"/>
      <c r="D23" s="32"/>
      <c r="E23" s="32"/>
      <c r="F23" s="183"/>
      <c r="G23" s="32"/>
      <c r="H23" s="32"/>
      <c r="I23" s="32"/>
    </row>
    <row r="24" spans="1:13" ht="31.5" customHeight="1">
      <c r="A24" s="17" t="s">
        <v>502</v>
      </c>
      <c r="B24" s="17">
        <v>2015</v>
      </c>
      <c r="C24" s="17">
        <v>2016</v>
      </c>
      <c r="D24" s="17">
        <v>2017</v>
      </c>
      <c r="E24" s="17">
        <v>2018</v>
      </c>
      <c r="F24" s="17" t="s">
        <v>588</v>
      </c>
      <c r="G24" s="17" t="s">
        <v>590</v>
      </c>
      <c r="H24" s="181" t="s">
        <v>589</v>
      </c>
      <c r="I24" s="181" t="s">
        <v>503</v>
      </c>
      <c r="J24" s="191"/>
      <c r="K24" s="191"/>
      <c r="L24" s="191"/>
      <c r="M24" s="191"/>
    </row>
    <row r="25" spans="1:13" ht="13.5">
      <c r="A25" s="18" t="s">
        <v>514</v>
      </c>
      <c r="B25" s="38" t="s">
        <v>515</v>
      </c>
      <c r="C25" s="38" t="s">
        <v>515</v>
      </c>
      <c r="D25" s="38" t="s">
        <v>515</v>
      </c>
      <c r="E25" s="38" t="s">
        <v>515</v>
      </c>
      <c r="F25" s="185" t="s">
        <v>515</v>
      </c>
      <c r="G25" s="38" t="s">
        <v>515</v>
      </c>
      <c r="H25" s="39" t="s">
        <v>515</v>
      </c>
      <c r="I25" s="39" t="s">
        <v>515</v>
      </c>
      <c r="J25" s="191"/>
      <c r="K25" s="192"/>
      <c r="L25" s="191"/>
      <c r="M25" s="191"/>
    </row>
    <row r="26" spans="1:13" ht="13.5">
      <c r="A26" s="18" t="s">
        <v>516</v>
      </c>
      <c r="B26" s="40">
        <v>1340.87685</v>
      </c>
      <c r="C26" s="19">
        <v>1666.9001240000002</v>
      </c>
      <c r="D26" s="33">
        <v>1844.49075</v>
      </c>
      <c r="E26" s="20">
        <v>1983.8250300000002</v>
      </c>
      <c r="F26" s="180">
        <v>1326.0825000000002</v>
      </c>
      <c r="G26" s="20">
        <v>1967.1908700000004</v>
      </c>
      <c r="H26" s="21">
        <f aca="true" t="shared" si="4" ref="H26:H36">+(G26-F26)/F26*100</f>
        <v>48.34603955636245</v>
      </c>
      <c r="I26" s="39">
        <f>+G26/G$36*100</f>
        <v>7.554717768166411</v>
      </c>
      <c r="J26" s="191"/>
      <c r="K26" s="192"/>
      <c r="L26" s="191"/>
      <c r="M26" s="191"/>
    </row>
    <row r="27" spans="1:13" ht="13.5">
      <c r="A27" s="18" t="s">
        <v>263</v>
      </c>
      <c r="B27" s="40">
        <v>204.39748</v>
      </c>
      <c r="C27" s="19">
        <v>174.99682</v>
      </c>
      <c r="D27" s="33">
        <v>224.39643999999998</v>
      </c>
      <c r="E27" s="20">
        <v>231.49798</v>
      </c>
      <c r="F27" s="180">
        <v>51.231910000000006</v>
      </c>
      <c r="G27" s="20">
        <v>202.47982000000002</v>
      </c>
      <c r="H27" s="21">
        <f t="shared" si="4"/>
        <v>295.22207936420875</v>
      </c>
      <c r="I27" s="39">
        <f aca="true" t="shared" si="5" ref="I27:I36">+G27/G$36*100</f>
        <v>0.7775950555571338</v>
      </c>
      <c r="J27" s="191"/>
      <c r="K27" s="192"/>
      <c r="L27" s="191"/>
      <c r="M27" s="191"/>
    </row>
    <row r="28" spans="1:13" ht="13.5">
      <c r="A28" s="18" t="s">
        <v>257</v>
      </c>
      <c r="B28" s="40">
        <v>1709.6114800000003</v>
      </c>
      <c r="C28" s="19">
        <v>2117.15499</v>
      </c>
      <c r="D28" s="33">
        <v>1819.23406</v>
      </c>
      <c r="E28" s="20">
        <v>1400.5223079999998</v>
      </c>
      <c r="F28" s="180">
        <v>778.8086979999999</v>
      </c>
      <c r="G28" s="20">
        <v>1657.52814</v>
      </c>
      <c r="H28" s="21">
        <f t="shared" si="4"/>
        <v>112.82866309230666</v>
      </c>
      <c r="I28" s="39">
        <f t="shared" si="5"/>
        <v>6.365501935505535</v>
      </c>
      <c r="J28" s="191"/>
      <c r="K28" s="192"/>
      <c r="L28" s="191"/>
      <c r="M28" s="191"/>
    </row>
    <row r="29" spans="1:13" ht="13.5">
      <c r="A29" s="18" t="s">
        <v>517</v>
      </c>
      <c r="B29" s="40">
        <v>169.2616</v>
      </c>
      <c r="C29" s="19">
        <v>136.1737</v>
      </c>
      <c r="D29" s="33">
        <v>150.35972</v>
      </c>
      <c r="E29" s="20">
        <v>247.53267000000002</v>
      </c>
      <c r="F29" s="180">
        <v>154.7983</v>
      </c>
      <c r="G29" s="20">
        <v>450.50055</v>
      </c>
      <c r="H29" s="21">
        <f t="shared" si="4"/>
        <v>191.02422313423332</v>
      </c>
      <c r="I29" s="39">
        <f>+G29/G$36*100</f>
        <v>1.7300835224259352</v>
      </c>
      <c r="J29" s="191"/>
      <c r="K29" s="192"/>
      <c r="L29" s="191"/>
      <c r="M29" s="191"/>
    </row>
    <row r="30" spans="1:13" ht="13.5">
      <c r="A30" s="18" t="s">
        <v>518</v>
      </c>
      <c r="B30" s="40">
        <v>1371.3491099999999</v>
      </c>
      <c r="C30" s="19">
        <v>1567.58363</v>
      </c>
      <c r="D30" s="33">
        <v>3152.4305460000005</v>
      </c>
      <c r="E30" s="20">
        <v>3672.4951784</v>
      </c>
      <c r="F30" s="180">
        <v>2505.321970000001</v>
      </c>
      <c r="G30" s="20">
        <v>2513.44553</v>
      </c>
      <c r="H30" s="21">
        <f t="shared" si="4"/>
        <v>0.3242521359439915</v>
      </c>
      <c r="I30" s="39">
        <f t="shared" si="5"/>
        <v>9.65253138085652</v>
      </c>
      <c r="J30" s="191"/>
      <c r="K30" s="192"/>
      <c r="L30" s="191"/>
      <c r="M30" s="191"/>
    </row>
    <row r="31" spans="1:13" ht="13.5">
      <c r="A31" s="18" t="s">
        <v>519</v>
      </c>
      <c r="B31" s="40">
        <v>38.5244</v>
      </c>
      <c r="C31" s="19">
        <v>35.711999999999996</v>
      </c>
      <c r="D31" s="33">
        <v>52.436</v>
      </c>
      <c r="E31" s="20">
        <v>86.40289999999999</v>
      </c>
      <c r="F31" s="180">
        <v>47.3098</v>
      </c>
      <c r="G31" s="20">
        <v>84.13140000000001</v>
      </c>
      <c r="H31" s="21">
        <f t="shared" si="4"/>
        <v>77.8308088387607</v>
      </c>
      <c r="I31" s="39">
        <f t="shared" si="5"/>
        <v>0.32309471954834534</v>
      </c>
      <c r="J31" s="191"/>
      <c r="K31" s="192"/>
      <c r="L31" s="191"/>
      <c r="M31" s="191"/>
    </row>
    <row r="32" spans="1:13" ht="13.5">
      <c r="A32" s="18" t="s">
        <v>520</v>
      </c>
      <c r="B32" s="40">
        <v>2.2253499999999997</v>
      </c>
      <c r="C32" s="19">
        <v>1.389</v>
      </c>
      <c r="D32" s="33">
        <v>6.96559</v>
      </c>
      <c r="E32" s="20">
        <v>4.73322</v>
      </c>
      <c r="F32" s="180">
        <v>3.5742200000000004</v>
      </c>
      <c r="G32" s="20">
        <v>3.0479000000000003</v>
      </c>
      <c r="H32" s="21">
        <f t="shared" si="4"/>
        <v>-14.72545058782056</v>
      </c>
      <c r="I32" s="39">
        <f t="shared" si="5"/>
        <v>0.011705028036041261</v>
      </c>
      <c r="J32" s="193"/>
      <c r="K32" s="192"/>
      <c r="L32" s="191"/>
      <c r="M32" s="191"/>
    </row>
    <row r="33" spans="1:13" ht="13.5">
      <c r="A33" s="18" t="s">
        <v>521</v>
      </c>
      <c r="B33" s="40">
        <v>288.83829999999995</v>
      </c>
      <c r="C33" s="19">
        <v>297.19800000000004</v>
      </c>
      <c r="D33" s="33">
        <v>354.9789</v>
      </c>
      <c r="E33" s="20">
        <v>328.75579999999997</v>
      </c>
      <c r="F33" s="180">
        <v>281.724</v>
      </c>
      <c r="G33" s="20">
        <v>234.17606</v>
      </c>
      <c r="H33" s="21">
        <f t="shared" si="4"/>
        <v>-16.877490025698904</v>
      </c>
      <c r="I33" s="39">
        <f t="shared" si="5"/>
        <v>0.8993199736440437</v>
      </c>
      <c r="J33" s="191"/>
      <c r="K33" s="192"/>
      <c r="L33" s="191"/>
      <c r="M33" s="191"/>
    </row>
    <row r="34" spans="1:13" ht="13.5">
      <c r="A34" s="18" t="s">
        <v>522</v>
      </c>
      <c r="B34" s="40">
        <v>11806.72161</v>
      </c>
      <c r="C34" s="19">
        <v>11101.059205</v>
      </c>
      <c r="D34" s="33">
        <v>16250.33323</v>
      </c>
      <c r="E34" s="20">
        <v>18031.259452999995</v>
      </c>
      <c r="F34" s="180">
        <v>12541.225923</v>
      </c>
      <c r="G34" s="20">
        <v>17767.022039999996</v>
      </c>
      <c r="H34" s="21">
        <f t="shared" si="4"/>
        <v>41.668941689473435</v>
      </c>
      <c r="I34" s="39">
        <f t="shared" si="5"/>
        <v>68.23173040295381</v>
      </c>
      <c r="J34" s="191"/>
      <c r="K34" s="192"/>
      <c r="L34" s="191"/>
      <c r="M34" s="191"/>
    </row>
    <row r="35" spans="1:13" ht="13.5">
      <c r="A35" s="42" t="s">
        <v>316</v>
      </c>
      <c r="B35" s="40">
        <v>529.3298</v>
      </c>
      <c r="C35" s="19">
        <v>494.868415</v>
      </c>
      <c r="D35" s="33">
        <v>971.15867</v>
      </c>
      <c r="E35" s="20">
        <v>2011.0055899999988</v>
      </c>
      <c r="F35" s="180">
        <v>1404.83987</v>
      </c>
      <c r="G35" s="20">
        <v>1159.714765</v>
      </c>
      <c r="H35" s="21">
        <f t="shared" si="4"/>
        <v>-17.448615335782012</v>
      </c>
      <c r="I35" s="39">
        <f t="shared" si="5"/>
        <v>4.4537202133062115</v>
      </c>
      <c r="J35" s="191"/>
      <c r="K35" s="192"/>
      <c r="L35" s="191"/>
      <c r="M35" s="191"/>
    </row>
    <row r="36" spans="1:13" ht="13.5">
      <c r="A36" s="23" t="s">
        <v>495</v>
      </c>
      <c r="B36" s="44">
        <v>17461.13598</v>
      </c>
      <c r="C36" s="24">
        <v>17593.035884</v>
      </c>
      <c r="D36" s="35">
        <f>SUM(D26:D35)</f>
        <v>24826.783906</v>
      </c>
      <c r="E36" s="35">
        <f>SUM(E26:E35)</f>
        <v>27998.030129399995</v>
      </c>
      <c r="F36" s="182">
        <v>19094.917191</v>
      </c>
      <c r="G36" s="25">
        <v>26039.237074999997</v>
      </c>
      <c r="H36" s="26">
        <f t="shared" si="4"/>
        <v>36.36737365518956</v>
      </c>
      <c r="I36" s="45">
        <f t="shared" si="5"/>
        <v>100</v>
      </c>
      <c r="J36" s="191"/>
      <c r="K36" s="192"/>
      <c r="L36" s="191"/>
      <c r="M36" s="191"/>
    </row>
    <row r="37" spans="1:13" ht="13.5">
      <c r="A37" s="28"/>
      <c r="B37" s="46"/>
      <c r="C37" s="30"/>
      <c r="D37" s="30"/>
      <c r="E37" s="30"/>
      <c r="F37" s="186"/>
      <c r="G37" s="30"/>
      <c r="H37" s="30"/>
      <c r="I37" s="30"/>
      <c r="J37" s="191"/>
      <c r="K37" s="191"/>
      <c r="L37" s="191"/>
      <c r="M37" s="191"/>
    </row>
    <row r="38" spans="1:13" ht="13.5">
      <c r="A38" s="31" t="s">
        <v>594</v>
      </c>
      <c r="B38" s="47"/>
      <c r="C38" s="32"/>
      <c r="D38" s="32"/>
      <c r="E38" s="32"/>
      <c r="F38" s="183"/>
      <c r="G38" s="32"/>
      <c r="H38" s="32"/>
      <c r="I38" s="32"/>
      <c r="J38" s="191"/>
      <c r="K38" s="191"/>
      <c r="L38" s="191"/>
      <c r="M38" s="191"/>
    </row>
    <row r="39" spans="1:9" ht="31.5" customHeight="1">
      <c r="A39" s="17" t="s">
        <v>502</v>
      </c>
      <c r="B39" s="17">
        <v>2015</v>
      </c>
      <c r="C39" s="17">
        <v>2016</v>
      </c>
      <c r="D39" s="17">
        <v>2017</v>
      </c>
      <c r="E39" s="17">
        <v>2018</v>
      </c>
      <c r="F39" s="17" t="s">
        <v>588</v>
      </c>
      <c r="G39" s="17" t="s">
        <v>590</v>
      </c>
      <c r="H39" s="181" t="s">
        <v>589</v>
      </c>
      <c r="I39" s="181" t="s">
        <v>503</v>
      </c>
    </row>
    <row r="40" spans="1:9" ht="13.5">
      <c r="A40" s="18" t="s">
        <v>509</v>
      </c>
      <c r="B40" s="19">
        <v>2392.217227</v>
      </c>
      <c r="C40" s="48">
        <v>1846.7438190000003</v>
      </c>
      <c r="D40" s="33">
        <v>2288.273314</v>
      </c>
      <c r="E40" s="20">
        <v>2626.075505</v>
      </c>
      <c r="F40" s="180">
        <v>1834.206223</v>
      </c>
      <c r="G40" s="20">
        <v>2508.307217</v>
      </c>
      <c r="H40" s="21">
        <f aca="true" t="shared" si="6" ref="H40:H51">+(G40-F40)/F40*100</f>
        <v>36.75164687302449</v>
      </c>
      <c r="I40" s="22">
        <f>+G40/G$51*100</f>
        <v>5.17752855556582</v>
      </c>
    </row>
    <row r="41" spans="1:12" ht="13.5">
      <c r="A41" s="18" t="s">
        <v>516</v>
      </c>
      <c r="B41" s="19">
        <v>1970.815966</v>
      </c>
      <c r="C41" s="48">
        <v>2464.2145910000004</v>
      </c>
      <c r="D41" s="33">
        <v>3213.237193</v>
      </c>
      <c r="E41" s="20">
        <v>3485.106051</v>
      </c>
      <c r="F41" s="180">
        <v>2382.467295</v>
      </c>
      <c r="G41" s="20">
        <v>3267.05977</v>
      </c>
      <c r="H41" s="21">
        <f t="shared" si="6"/>
        <v>37.12925994226502</v>
      </c>
      <c r="I41" s="22">
        <f aca="true" t="shared" si="7" ref="I41:I51">+G41/G$51*100</f>
        <v>6.743709517427625</v>
      </c>
      <c r="L41" s="34"/>
    </row>
    <row r="42" spans="1:12" ht="13.5">
      <c r="A42" s="18" t="s">
        <v>263</v>
      </c>
      <c r="B42" s="19">
        <v>776.712584</v>
      </c>
      <c r="C42" s="48">
        <v>656.7540150000001</v>
      </c>
      <c r="D42" s="33">
        <v>781.56231</v>
      </c>
      <c r="E42" s="20">
        <v>971.330009</v>
      </c>
      <c r="F42" s="180">
        <v>114.283816</v>
      </c>
      <c r="G42" s="20">
        <v>884.311111</v>
      </c>
      <c r="H42" s="21">
        <f t="shared" si="6"/>
        <v>673.7850746950907</v>
      </c>
      <c r="I42" s="22">
        <f t="shared" si="7"/>
        <v>1.825352970391998</v>
      </c>
      <c r="L42" s="34"/>
    </row>
    <row r="43" spans="1:12" ht="13.5">
      <c r="A43" s="18" t="s">
        <v>257</v>
      </c>
      <c r="B43" s="19">
        <v>2049.6074430000003</v>
      </c>
      <c r="C43" s="48">
        <v>2623.1322999999998</v>
      </c>
      <c r="D43" s="33">
        <v>3336.066033</v>
      </c>
      <c r="E43" s="20">
        <v>4315.999644</v>
      </c>
      <c r="F43" s="180">
        <v>2585.095155</v>
      </c>
      <c r="G43" s="20">
        <v>4615.013509</v>
      </c>
      <c r="H43" s="21">
        <f t="shared" si="6"/>
        <v>78.52393170416973</v>
      </c>
      <c r="I43" s="22">
        <f>+G43/G$51*100</f>
        <v>9.526091566944416</v>
      </c>
      <c r="L43" s="34"/>
    </row>
    <row r="44" spans="1:12" ht="13.5">
      <c r="A44" s="18" t="s">
        <v>517</v>
      </c>
      <c r="B44" s="19">
        <v>481.4798609999999</v>
      </c>
      <c r="C44" s="48">
        <v>383.45451800000006</v>
      </c>
      <c r="D44" s="33">
        <v>494.456584</v>
      </c>
      <c r="E44" s="20">
        <v>1399.865481</v>
      </c>
      <c r="F44" s="180">
        <v>642.050968</v>
      </c>
      <c r="G44" s="20">
        <v>2074.783899</v>
      </c>
      <c r="H44" s="21">
        <f>+(G44-F44)/F44*100</f>
        <v>223.14940750934275</v>
      </c>
      <c r="I44" s="22">
        <f t="shared" si="7"/>
        <v>4.282670324789282</v>
      </c>
      <c r="L44" s="34"/>
    </row>
    <row r="45" spans="1:12" ht="13.5">
      <c r="A45" s="18" t="s">
        <v>518</v>
      </c>
      <c r="B45" s="19">
        <v>738.997737</v>
      </c>
      <c r="C45" s="48">
        <v>1038.2457550000001</v>
      </c>
      <c r="D45" s="33">
        <v>2648.012702</v>
      </c>
      <c r="E45" s="20">
        <v>3396.796273</v>
      </c>
      <c r="F45" s="180">
        <v>2367.123665</v>
      </c>
      <c r="G45" s="20">
        <v>2207.209366</v>
      </c>
      <c r="H45" s="21">
        <f t="shared" si="6"/>
        <v>-6.755637711897913</v>
      </c>
      <c r="I45" s="22">
        <f t="shared" si="7"/>
        <v>4.556016680542577</v>
      </c>
      <c r="L45" s="34"/>
    </row>
    <row r="46" spans="1:12" ht="13.5">
      <c r="A46" s="18" t="s">
        <v>519</v>
      </c>
      <c r="B46" s="19">
        <v>171.21752000000004</v>
      </c>
      <c r="C46" s="48">
        <v>133.008418</v>
      </c>
      <c r="D46" s="33">
        <v>213.576217</v>
      </c>
      <c r="E46" s="20">
        <v>339</v>
      </c>
      <c r="F46" s="180">
        <v>197.233439</v>
      </c>
      <c r="G46" s="20">
        <v>470.34441</v>
      </c>
      <c r="H46" s="21">
        <f t="shared" si="6"/>
        <v>138.47092682899472</v>
      </c>
      <c r="I46" s="22">
        <f t="shared" si="7"/>
        <v>0.9708625790417912</v>
      </c>
      <c r="L46" s="34"/>
    </row>
    <row r="47" spans="1:12" ht="13.5">
      <c r="A47" s="18" t="s">
        <v>520</v>
      </c>
      <c r="B47" s="19">
        <v>6.128117</v>
      </c>
      <c r="C47" s="48">
        <v>15.710575999999998</v>
      </c>
      <c r="D47" s="33">
        <v>35.878715</v>
      </c>
      <c r="E47" s="20">
        <v>67.735724</v>
      </c>
      <c r="F47" s="180">
        <v>59.438897</v>
      </c>
      <c r="G47" s="20">
        <v>74.330959</v>
      </c>
      <c r="H47" s="21">
        <f t="shared" si="6"/>
        <v>25.054405030429816</v>
      </c>
      <c r="I47" s="22">
        <f t="shared" si="7"/>
        <v>0.15343043315299448</v>
      </c>
      <c r="L47" s="34"/>
    </row>
    <row r="48" spans="1:12" ht="13.5">
      <c r="A48" s="18" t="s">
        <v>521</v>
      </c>
      <c r="B48" s="19">
        <v>109.28511800000001</v>
      </c>
      <c r="C48" s="48">
        <v>113.21851000000001</v>
      </c>
      <c r="D48" s="33">
        <v>147.184189</v>
      </c>
      <c r="E48" s="20">
        <v>123.212658</v>
      </c>
      <c r="F48" s="180">
        <v>95.326034</v>
      </c>
      <c r="G48" s="20">
        <v>134.201255</v>
      </c>
      <c r="H48" s="21">
        <f t="shared" si="6"/>
        <v>40.7813263268668</v>
      </c>
      <c r="I48" s="22">
        <f t="shared" si="7"/>
        <v>0.2770118529524887</v>
      </c>
      <c r="L48" s="34"/>
    </row>
    <row r="49" spans="1:12" ht="13.5">
      <c r="A49" s="18" t="s">
        <v>522</v>
      </c>
      <c r="B49" s="19">
        <v>15528.346741689997</v>
      </c>
      <c r="C49" s="48">
        <v>16877.448832999995</v>
      </c>
      <c r="D49" s="33">
        <v>24689.739339310003</v>
      </c>
      <c r="E49" s="20">
        <v>29758.73272032</v>
      </c>
      <c r="F49" s="180">
        <v>20821.88178332</v>
      </c>
      <c r="G49" s="20">
        <v>30878.886468</v>
      </c>
      <c r="H49" s="21">
        <f t="shared" si="6"/>
        <v>48.30017185447892</v>
      </c>
      <c r="I49" s="22">
        <f t="shared" si="7"/>
        <v>63.738729996304514</v>
      </c>
      <c r="L49" s="34"/>
    </row>
    <row r="50" spans="1:12" ht="13.5">
      <c r="A50" s="18" t="s">
        <v>524</v>
      </c>
      <c r="B50" s="19">
        <v>491.26304875000005</v>
      </c>
      <c r="C50" s="48">
        <v>649.7162255999999</v>
      </c>
      <c r="D50" s="33">
        <v>1381.68623051</v>
      </c>
      <c r="E50" s="20">
        <v>1465</v>
      </c>
      <c r="F50" s="180">
        <v>1676.2393436</v>
      </c>
      <c r="G50" s="20">
        <v>1331.585507</v>
      </c>
      <c r="H50" s="21">
        <f t="shared" si="6"/>
        <v>-20.56113513359012</v>
      </c>
      <c r="I50" s="22">
        <f t="shared" si="7"/>
        <v>2.748595522886497</v>
      </c>
      <c r="L50" s="34"/>
    </row>
    <row r="51" spans="1:12" ht="13.5">
      <c r="A51" s="23" t="s">
        <v>495</v>
      </c>
      <c r="B51" s="24">
        <v>24716.07136344</v>
      </c>
      <c r="C51" s="50">
        <v>26801.6475606</v>
      </c>
      <c r="D51" s="35">
        <f>SUM(D40:D50)</f>
        <v>39229.67282682</v>
      </c>
      <c r="E51" s="35">
        <f>SUM(E40:E50)</f>
        <v>47948.85406532</v>
      </c>
      <c r="F51" s="182">
        <v>32775.34661892</v>
      </c>
      <c r="G51" s="25">
        <v>48446.033471</v>
      </c>
      <c r="H51" s="26">
        <f t="shared" si="6"/>
        <v>47.812421434572705</v>
      </c>
      <c r="I51" s="27">
        <f t="shared" si="7"/>
        <v>100</v>
      </c>
      <c r="L51" s="34"/>
    </row>
    <row r="52" spans="1:6" ht="13.5">
      <c r="A52" s="51" t="s">
        <v>525</v>
      </c>
      <c r="B52" s="52"/>
      <c r="C52" s="52"/>
      <c r="F52" s="187"/>
    </row>
    <row r="53" spans="1:6" ht="13.5">
      <c r="A53" s="54" t="s">
        <v>526</v>
      </c>
      <c r="B53" s="16"/>
      <c r="C53" s="16"/>
      <c r="F53" s="187"/>
    </row>
    <row r="54" spans="1:6" ht="13.5">
      <c r="A54" s="16" t="s">
        <v>527</v>
      </c>
      <c r="B54" s="16"/>
      <c r="C54" s="16"/>
      <c r="F54" s="187"/>
    </row>
    <row r="55" spans="1:6" ht="13.5">
      <c r="A55" s="28"/>
      <c r="B55" s="16"/>
      <c r="C55" s="16"/>
      <c r="F55" s="187"/>
    </row>
    <row r="56" spans="1:7" ht="13.5">
      <c r="A56" s="55"/>
      <c r="B56" s="28"/>
      <c r="C56" s="28"/>
      <c r="F56" s="187"/>
      <c r="G56" s="194"/>
    </row>
    <row r="57" spans="1:6" ht="15.75">
      <c r="A57" s="56"/>
      <c r="B57" s="16"/>
      <c r="C57" s="16"/>
      <c r="F57" s="187"/>
    </row>
    <row r="58" spans="1:6" ht="15.75">
      <c r="A58" s="57"/>
      <c r="B58" s="52"/>
      <c r="C58" s="16"/>
      <c r="F58" s="187"/>
    </row>
    <row r="59" spans="1:6" ht="13.5">
      <c r="A59" s="16"/>
      <c r="B59" s="16"/>
      <c r="C59" s="16"/>
      <c r="F59" s="187"/>
    </row>
    <row r="60" spans="1:6" ht="13.5">
      <c r="A60" s="16"/>
      <c r="B60" s="16"/>
      <c r="C60" s="16"/>
      <c r="F60" s="187"/>
    </row>
    <row r="61" spans="1:6" ht="13.5">
      <c r="A61" s="16"/>
      <c r="B61" s="16"/>
      <c r="C61" s="16"/>
      <c r="F61" s="187"/>
    </row>
    <row r="62" spans="1:6" ht="13.5">
      <c r="A62" s="16"/>
      <c r="B62" s="16"/>
      <c r="C62" s="16"/>
      <c r="F62" s="187"/>
    </row>
    <row r="63" spans="1:6" ht="13.5">
      <c r="A63" s="16"/>
      <c r="B63" s="16"/>
      <c r="C63" s="16"/>
      <c r="F63" s="187"/>
    </row>
    <row r="64" spans="1:6" ht="13.5">
      <c r="A64" s="16"/>
      <c r="B64" s="16"/>
      <c r="C64" s="16"/>
      <c r="F64" s="187"/>
    </row>
    <row r="65" spans="1:6" ht="13.5">
      <c r="A65" s="16"/>
      <c r="B65" s="16"/>
      <c r="C65" s="16"/>
      <c r="F65" s="187"/>
    </row>
    <row r="66" spans="1:6" ht="13.5">
      <c r="A66" s="16"/>
      <c r="B66" s="16"/>
      <c r="C66" s="16"/>
      <c r="F66" s="187"/>
    </row>
    <row r="67" spans="1:6" ht="13.5">
      <c r="A67" s="16"/>
      <c r="B67" s="16"/>
      <c r="C67" s="16"/>
      <c r="F67" s="187"/>
    </row>
    <row r="68" spans="1:6" ht="13.5">
      <c r="A68" s="16"/>
      <c r="B68" s="16"/>
      <c r="C68" s="16"/>
      <c r="F68" s="187"/>
    </row>
    <row r="69" spans="1:6" ht="13.5">
      <c r="A69" s="16"/>
      <c r="B69" s="16"/>
      <c r="C69" s="16"/>
      <c r="F69" s="187"/>
    </row>
    <row r="70" spans="1:6" ht="13.5">
      <c r="A70" s="16"/>
      <c r="B70" s="16"/>
      <c r="C70" s="16"/>
      <c r="F70" s="187"/>
    </row>
    <row r="71" spans="1:3" ht="13.5">
      <c r="A71" s="16"/>
      <c r="B71" s="16"/>
      <c r="C71" s="16"/>
    </row>
    <row r="72" spans="1:3" ht="13.5">
      <c r="A72" s="16"/>
      <c r="B72" s="16"/>
      <c r="C72" s="16"/>
    </row>
    <row r="73" spans="1:3" ht="13.5">
      <c r="A73" s="16"/>
      <c r="B73" s="16"/>
      <c r="C73" s="16"/>
    </row>
    <row r="74" spans="1:3" ht="13.5">
      <c r="A74" s="16"/>
      <c r="B74" s="16"/>
      <c r="C74" s="16"/>
    </row>
    <row r="75" spans="1:3" ht="13.5">
      <c r="A75" s="28"/>
      <c r="B75" s="28"/>
      <c r="C75" s="28"/>
    </row>
    <row r="76" spans="1:3" ht="13.5">
      <c r="A76" s="28"/>
      <c r="B76" s="28"/>
      <c r="C76" s="28"/>
    </row>
    <row r="77" spans="1:3" ht="13.5">
      <c r="A77" s="28"/>
      <c r="B77" s="28"/>
      <c r="C77" s="28"/>
    </row>
    <row r="78" spans="1:3" ht="13.5">
      <c r="A78" s="28"/>
      <c r="B78" s="28"/>
      <c r="C78" s="28"/>
    </row>
    <row r="79" spans="1:3" ht="13.5">
      <c r="A79" s="28"/>
      <c r="B79" s="28"/>
      <c r="C79" s="28"/>
    </row>
    <row r="80" spans="1:3" ht="13.5">
      <c r="A80" s="28"/>
      <c r="B80" s="28"/>
      <c r="C80" s="28"/>
    </row>
  </sheetData>
  <sheetProtection/>
  <printOptions/>
  <pageMargins left="0.7" right="0.7" top="0.75" bottom="0.5" header="0.3" footer="0.3"/>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5">
        <v>8944.211190000002</v>
      </c>
      <c r="G3" s="21">
        <v>-12.435678529509572</v>
      </c>
      <c r="H3" s="22">
        <v>10.58949026408335</v>
      </c>
      <c r="K3" s="12"/>
      <c r="L3" s="12"/>
    </row>
    <row r="4" spans="1:8" ht="13.5">
      <c r="A4" s="18" t="s">
        <v>505</v>
      </c>
      <c r="B4" s="19">
        <v>24873.618</v>
      </c>
      <c r="C4" s="19">
        <v>24607.422700000003</v>
      </c>
      <c r="D4" s="19">
        <v>24456.9713</v>
      </c>
      <c r="E4" s="20">
        <v>22797.82765</v>
      </c>
      <c r="F4" s="105">
        <v>23231.925769999998</v>
      </c>
      <c r="G4" s="21">
        <v>1.9041205445730212</v>
      </c>
      <c r="H4" s="22">
        <v>27.505416244238077</v>
      </c>
    </row>
    <row r="5" spans="1:8" ht="13.5">
      <c r="A5" s="18" t="s">
        <v>506</v>
      </c>
      <c r="B5" s="19">
        <v>1255.6349999999998</v>
      </c>
      <c r="C5" s="19">
        <v>2216.39342</v>
      </c>
      <c r="D5" s="19">
        <v>2731.68475</v>
      </c>
      <c r="E5" s="20">
        <v>2674.2638899999997</v>
      </c>
      <c r="F5" s="105">
        <v>2323.14583</v>
      </c>
      <c r="G5" s="21">
        <v>-13.129521784030066</v>
      </c>
      <c r="H5" s="22">
        <v>2.7504862783579718</v>
      </c>
    </row>
    <row r="6" spans="1:10" ht="13.5">
      <c r="A6" s="18" t="s">
        <v>507</v>
      </c>
      <c r="B6" s="19">
        <v>19591.357</v>
      </c>
      <c r="C6" s="19">
        <v>49016.10115</v>
      </c>
      <c r="D6" s="19">
        <v>37088.75633999999</v>
      </c>
      <c r="E6" s="20">
        <v>40613.82522</v>
      </c>
      <c r="F6" s="105">
        <v>28068.09578</v>
      </c>
      <c r="G6" s="21">
        <v>-30.890292583969515</v>
      </c>
      <c r="H6" s="22">
        <v>33.231195091410726</v>
      </c>
      <c r="J6" s="151"/>
    </row>
    <row r="7" spans="1:8" ht="13.5">
      <c r="A7" s="18" t="s">
        <v>508</v>
      </c>
      <c r="B7" s="19">
        <v>21094.9</v>
      </c>
      <c r="C7" s="19">
        <v>33866.89974</v>
      </c>
      <c r="D7" s="19">
        <v>39074.30319</v>
      </c>
      <c r="E7" s="20">
        <v>27782.12863</v>
      </c>
      <c r="F7" s="105">
        <v>18693.903230000004</v>
      </c>
      <c r="G7" s="21">
        <v>-32.71248766081318</v>
      </c>
      <c r="H7" s="22">
        <v>22.132628808354568</v>
      </c>
    </row>
    <row r="8" spans="1:8" ht="13.5">
      <c r="A8" s="18" t="s">
        <v>509</v>
      </c>
      <c r="B8" s="19">
        <v>91.073</v>
      </c>
      <c r="C8" s="19">
        <v>106.362</v>
      </c>
      <c r="D8" s="19">
        <v>128.43604</v>
      </c>
      <c r="E8" s="20">
        <v>180.61732</v>
      </c>
      <c r="F8" s="105">
        <v>182.56465</v>
      </c>
      <c r="G8" s="21">
        <v>1.0781524163906284</v>
      </c>
      <c r="H8" s="22">
        <v>0.21614724235293734</v>
      </c>
    </row>
    <row r="9" spans="1:8" ht="13.5">
      <c r="A9" s="18" t="s">
        <v>316</v>
      </c>
      <c r="B9" s="19">
        <v>1399.007</v>
      </c>
      <c r="C9" s="19">
        <v>1787.1263999999996</v>
      </c>
      <c r="D9" s="19">
        <v>1692.15534</v>
      </c>
      <c r="E9" s="20">
        <v>1756.9549199999997</v>
      </c>
      <c r="F9" s="105">
        <v>3019.2482499999996</v>
      </c>
      <c r="G9" s="21">
        <v>71.8455161046477</v>
      </c>
      <c r="H9" s="22">
        <v>3.574636071202349</v>
      </c>
    </row>
    <row r="10" spans="1:8" ht="13.5">
      <c r="A10" s="23" t="s">
        <v>495</v>
      </c>
      <c r="B10" s="24">
        <v>78711.794</v>
      </c>
      <c r="C10" s="24">
        <v>120045.58436999998</v>
      </c>
      <c r="D10" s="24">
        <v>115692.89916000002</v>
      </c>
      <c r="E10" s="25">
        <v>106020.06460999999</v>
      </c>
      <c r="F10" s="106">
        <v>84463.09470000002</v>
      </c>
      <c r="G10" s="26">
        <v>-20.332915273442197</v>
      </c>
      <c r="H10" s="27">
        <v>100</v>
      </c>
    </row>
    <row r="11" spans="1:10" ht="13.5">
      <c r="A11" s="28"/>
      <c r="B11" s="29"/>
      <c r="C11" s="29"/>
      <c r="D11" s="29"/>
      <c r="E11" s="29"/>
      <c r="F11" s="29"/>
      <c r="G11" s="30"/>
      <c r="H11" s="30"/>
      <c r="J11" s="103"/>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4"/>
    </row>
    <row r="27" spans="1:12" ht="13.5">
      <c r="A27" s="18" t="s">
        <v>263</v>
      </c>
      <c r="B27" s="19">
        <v>300.581</v>
      </c>
      <c r="C27" s="40">
        <v>204.39748</v>
      </c>
      <c r="D27" s="19">
        <v>174.99682</v>
      </c>
      <c r="E27" s="33">
        <v>224.39643999999998</v>
      </c>
      <c r="F27" s="20">
        <v>231.49798</v>
      </c>
      <c r="G27" s="21">
        <v>3.164729351321273</v>
      </c>
      <c r="H27" s="39">
        <v>0.8268366700445475</v>
      </c>
      <c r="L27" s="134"/>
    </row>
    <row r="28" spans="1:12" ht="13.5">
      <c r="A28" s="18" t="s">
        <v>257</v>
      </c>
      <c r="B28" s="19">
        <v>1872.4490000000003</v>
      </c>
      <c r="C28" s="40">
        <v>1709.6114800000003</v>
      </c>
      <c r="D28" s="19">
        <v>2117.15499</v>
      </c>
      <c r="E28" s="33">
        <v>1819.23406</v>
      </c>
      <c r="F28" s="20">
        <v>1400.5223079999998</v>
      </c>
      <c r="G28" s="21">
        <v>-23.015826341773753</v>
      </c>
      <c r="H28" s="39">
        <v>5.002217304314378</v>
      </c>
      <c r="L28" s="134"/>
    </row>
    <row r="29" spans="1:12" ht="13.5">
      <c r="A29" s="18" t="s">
        <v>517</v>
      </c>
      <c r="B29" s="19">
        <v>164.555</v>
      </c>
      <c r="C29" s="40">
        <v>169.2616</v>
      </c>
      <c r="D29" s="19">
        <v>136.1737</v>
      </c>
      <c r="E29" s="33">
        <v>150.35972</v>
      </c>
      <c r="F29" s="20">
        <v>247.53267000000002</v>
      </c>
      <c r="G29" s="21">
        <v>64.62698254559133</v>
      </c>
      <c r="H29" s="39">
        <v>0.8841074491882644</v>
      </c>
      <c r="L29" s="134"/>
    </row>
    <row r="30" spans="1:12" ht="13.5">
      <c r="A30" s="18" t="s">
        <v>518</v>
      </c>
      <c r="B30" s="19">
        <v>2430.612</v>
      </c>
      <c r="C30" s="40">
        <v>1371.3491099999999</v>
      </c>
      <c r="D30" s="19">
        <v>1567.58363</v>
      </c>
      <c r="E30" s="33">
        <v>3152.4305460000005</v>
      </c>
      <c r="F30" s="20">
        <v>3672.4951784</v>
      </c>
      <c r="G30" s="21">
        <v>16.497259013680406</v>
      </c>
      <c r="H30" s="39">
        <v>13.116977020978377</v>
      </c>
      <c r="L30" s="134"/>
    </row>
    <row r="31" spans="1:12" ht="13.5">
      <c r="A31" s="18" t="s">
        <v>519</v>
      </c>
      <c r="B31" s="19">
        <v>31.895000000000003</v>
      </c>
      <c r="C31" s="40">
        <v>38.5244</v>
      </c>
      <c r="D31" s="19">
        <v>35.711999999999996</v>
      </c>
      <c r="E31" s="33">
        <v>52.436</v>
      </c>
      <c r="F31" s="20">
        <v>86.40289999999999</v>
      </c>
      <c r="G31" s="21">
        <v>64.7778243954535</v>
      </c>
      <c r="H31" s="39">
        <v>0.30860349674840365</v>
      </c>
      <c r="L31" s="134"/>
    </row>
    <row r="32" spans="1:12" ht="13.5">
      <c r="A32" s="18" t="s">
        <v>520</v>
      </c>
      <c r="B32" s="19">
        <v>2.346</v>
      </c>
      <c r="C32" s="40">
        <v>2.2253499999999997</v>
      </c>
      <c r="D32" s="19">
        <v>1.389</v>
      </c>
      <c r="E32" s="33">
        <v>6.96559</v>
      </c>
      <c r="F32" s="20">
        <v>4.73322</v>
      </c>
      <c r="G32" s="21">
        <v>-32.04854147315589</v>
      </c>
      <c r="H32" s="39">
        <v>0.016905546490678894</v>
      </c>
      <c r="I32" s="41"/>
      <c r="L32" s="134"/>
    </row>
    <row r="33" spans="1:12" ht="13.5">
      <c r="A33" s="18" t="s">
        <v>521</v>
      </c>
      <c r="B33" s="19">
        <v>343.21200000000005</v>
      </c>
      <c r="C33" s="40">
        <v>288.83829999999995</v>
      </c>
      <c r="D33" s="19">
        <v>297.19800000000004</v>
      </c>
      <c r="E33" s="33">
        <v>354.9789</v>
      </c>
      <c r="F33" s="20">
        <v>328.75579999999997</v>
      </c>
      <c r="G33" s="21">
        <v>-7.387227804244152</v>
      </c>
      <c r="H33" s="39">
        <v>1.174210465809815</v>
      </c>
      <c r="L33" s="134"/>
    </row>
    <row r="34" spans="1:12" ht="13.5">
      <c r="A34" s="18" t="s">
        <v>522</v>
      </c>
      <c r="B34" s="19">
        <v>18657.872000000003</v>
      </c>
      <c r="C34" s="40">
        <v>11806.72161</v>
      </c>
      <c r="D34" s="19">
        <v>11101.059205</v>
      </c>
      <c r="E34" s="33">
        <v>16250.33323</v>
      </c>
      <c r="F34" s="20">
        <v>18031.259452999995</v>
      </c>
      <c r="G34" s="21">
        <v>10.95932125079256</v>
      </c>
      <c r="H34" s="39">
        <v>64.40188602435228</v>
      </c>
      <c r="L34" s="134"/>
    </row>
    <row r="35" spans="1:12" ht="13.5">
      <c r="A35" s="42" t="s">
        <v>316</v>
      </c>
      <c r="B35" s="43">
        <v>515.2750000000001</v>
      </c>
      <c r="C35" s="40">
        <v>529.3298</v>
      </c>
      <c r="D35" s="19">
        <v>494.868415</v>
      </c>
      <c r="E35" s="33">
        <v>971.15867</v>
      </c>
      <c r="F35" s="20">
        <v>2011.0055899999988</v>
      </c>
      <c r="G35" s="21">
        <v>107.07281437337102</v>
      </c>
      <c r="H35" s="39">
        <v>7.182668140242819</v>
      </c>
      <c r="L35" s="134"/>
    </row>
    <row r="36" spans="1:12" ht="13.5">
      <c r="A36" s="23" t="s">
        <v>495</v>
      </c>
      <c r="B36" s="24">
        <v>26320.075999999997</v>
      </c>
      <c r="C36" s="44">
        <v>17461.13598</v>
      </c>
      <c r="D36" s="24">
        <v>17593.035884</v>
      </c>
      <c r="E36" s="35">
        <v>24826.783906</v>
      </c>
      <c r="F36" s="35">
        <v>27998.030129399995</v>
      </c>
      <c r="G36" s="26">
        <v>12.773487840418932</v>
      </c>
      <c r="H36" s="45">
        <v>100</v>
      </c>
      <c r="L36" s="134"/>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5"/>
      <c r="L40" s="135"/>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5"/>
      <c r="L41" s="135"/>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5"/>
      <c r="L42" s="135"/>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5"/>
      <c r="L43" s="135"/>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5"/>
      <c r="L44" s="135"/>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5"/>
      <c r="L45" s="135"/>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9"/>
      <c r="L46" s="135"/>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5"/>
      <c r="L47" s="135"/>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5"/>
      <c r="L48" s="135"/>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5"/>
      <c r="L49" s="135"/>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5"/>
      <c r="L50" s="135"/>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5"/>
      <c r="L51" s="135"/>
      <c r="M51" s="49"/>
      <c r="O51" s="34"/>
    </row>
    <row r="52" spans="1:4" ht="13.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75">
      <c r="A57" s="56"/>
      <c r="B57" s="16"/>
      <c r="C57" s="16"/>
      <c r="D57" s="16"/>
    </row>
    <row r="58" spans="1:8" ht="27">
      <c r="A58" s="142" t="s">
        <v>502</v>
      </c>
      <c r="B58" s="142">
        <v>2014</v>
      </c>
      <c r="C58" s="142">
        <v>2015</v>
      </c>
      <c r="D58" s="142">
        <v>2016</v>
      </c>
      <c r="E58" s="142">
        <v>2017</v>
      </c>
      <c r="F58" s="142">
        <v>2018</v>
      </c>
      <c r="G58" s="142" t="s">
        <v>555</v>
      </c>
      <c r="H58" s="140"/>
    </row>
    <row r="59" spans="1:8" ht="13.5">
      <c r="A59" s="143" t="s">
        <v>569</v>
      </c>
      <c r="B59" s="144">
        <v>78711.794</v>
      </c>
      <c r="C59" s="144">
        <v>120045.58436999998</v>
      </c>
      <c r="D59" s="144">
        <v>115692.89916000002</v>
      </c>
      <c r="E59" s="145">
        <v>106020.06460999999</v>
      </c>
      <c r="F59" s="146">
        <v>84463.09470000002</v>
      </c>
      <c r="G59" s="147">
        <v>-20.332915273442197</v>
      </c>
      <c r="H59" s="141"/>
    </row>
    <row r="60" spans="1:8" ht="13.5">
      <c r="A60" s="143" t="s">
        <v>570</v>
      </c>
      <c r="B60" s="144">
        <v>18859.940531</v>
      </c>
      <c r="C60" s="144">
        <v>30728.64099174</v>
      </c>
      <c r="D60" s="144">
        <v>35172.2698263</v>
      </c>
      <c r="E60" s="148">
        <v>33969.45690936</v>
      </c>
      <c r="F60" s="145">
        <v>32726.384586309996</v>
      </c>
      <c r="G60" s="147">
        <v>-3.6593823868508366</v>
      </c>
      <c r="H60" s="141"/>
    </row>
    <row r="61" spans="1:8" ht="13.5">
      <c r="A61" s="143" t="s">
        <v>571</v>
      </c>
      <c r="B61" s="144">
        <v>26320.075999999997</v>
      </c>
      <c r="C61" s="149">
        <v>17461.13598</v>
      </c>
      <c r="D61" s="144">
        <v>17593.035884</v>
      </c>
      <c r="E61" s="148">
        <v>24826.783906</v>
      </c>
      <c r="F61" s="148">
        <v>27998.030129399995</v>
      </c>
      <c r="G61" s="147">
        <v>12.773487840418932</v>
      </c>
      <c r="H61" s="141"/>
    </row>
    <row r="62" spans="1:8" ht="13.5">
      <c r="A62" s="143" t="s">
        <v>572</v>
      </c>
      <c r="B62" s="144">
        <v>34797.168179</v>
      </c>
      <c r="C62" s="144">
        <v>24716.07136344</v>
      </c>
      <c r="D62" s="150">
        <v>26801.6475606</v>
      </c>
      <c r="E62" s="148">
        <v>39229.67282682</v>
      </c>
      <c r="F62" s="148">
        <v>47948.85406532</v>
      </c>
      <c r="G62" s="147">
        <v>22.225985103141088</v>
      </c>
      <c r="H62" s="141"/>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9" customWidth="1"/>
    <col min="2" max="2" width="10.00390625" style="59" customWidth="1"/>
    <col min="3" max="3" width="11.7109375" style="59" customWidth="1"/>
    <col min="4" max="4" width="7.7109375" style="59" customWidth="1"/>
    <col min="5" max="5" width="11.7109375" style="59" customWidth="1"/>
    <col min="6" max="6" width="7.7109375" style="59" customWidth="1"/>
    <col min="7" max="7" width="11.7109375" style="59" customWidth="1"/>
    <col min="8" max="8" width="7.7109375" style="59" customWidth="1"/>
    <col min="9" max="9" width="11.7109375" style="59" customWidth="1"/>
    <col min="10" max="10" width="7.7109375" style="59" customWidth="1"/>
    <col min="11" max="11" width="11.7109375" style="59" customWidth="1"/>
    <col min="12" max="12" width="7.7109375" style="59" customWidth="1"/>
    <col min="13" max="13" width="9.421875" style="60" bestFit="1" customWidth="1"/>
    <col min="14" max="14" width="9.140625" style="59" customWidth="1"/>
    <col min="15" max="15" width="20.28125" style="59" bestFit="1" customWidth="1"/>
    <col min="16" max="16384" width="9.140625" style="59" customWidth="1"/>
  </cols>
  <sheetData>
    <row r="1" ht="15">
      <c r="A1" s="58" t="s">
        <v>547</v>
      </c>
    </row>
    <row r="2" spans="1:12" ht="15">
      <c r="A2" s="198" t="s">
        <v>528</v>
      </c>
      <c r="B2" s="199" t="s">
        <v>529</v>
      </c>
      <c r="C2" s="200" t="s">
        <v>530</v>
      </c>
      <c r="D2" s="201"/>
      <c r="E2" s="201"/>
      <c r="F2" s="201"/>
      <c r="G2" s="201"/>
      <c r="H2" s="201"/>
      <c r="I2" s="201"/>
      <c r="J2" s="201"/>
      <c r="K2" s="201"/>
      <c r="L2" s="202"/>
    </row>
    <row r="3" spans="1:12" ht="15">
      <c r="A3" s="198"/>
      <c r="B3" s="199"/>
      <c r="C3" s="199" t="s">
        <v>531</v>
      </c>
      <c r="D3" s="199"/>
      <c r="E3" s="199" t="s">
        <v>532</v>
      </c>
      <c r="F3" s="199"/>
      <c r="G3" s="199" t="s">
        <v>533</v>
      </c>
      <c r="H3" s="199"/>
      <c r="I3" s="199" t="s">
        <v>534</v>
      </c>
      <c r="J3" s="199"/>
      <c r="K3" s="199" t="s">
        <v>535</v>
      </c>
      <c r="L3" s="199"/>
    </row>
    <row r="4" spans="1:22" ht="28.5">
      <c r="A4" s="198"/>
      <c r="B4" s="199"/>
      <c r="C4" s="61" t="s">
        <v>536</v>
      </c>
      <c r="D4" s="61" t="s">
        <v>537</v>
      </c>
      <c r="E4" s="61" t="s">
        <v>536</v>
      </c>
      <c r="F4" s="61" t="s">
        <v>537</v>
      </c>
      <c r="G4" s="61" t="s">
        <v>536</v>
      </c>
      <c r="H4" s="61" t="s">
        <v>537</v>
      </c>
      <c r="I4" s="61" t="s">
        <v>536</v>
      </c>
      <c r="J4" s="61" t="s">
        <v>537</v>
      </c>
      <c r="K4" s="61" t="s">
        <v>536</v>
      </c>
      <c r="L4" s="61" t="s">
        <v>537</v>
      </c>
      <c r="N4" s="62"/>
      <c r="O4" s="62"/>
      <c r="P4" s="62"/>
      <c r="Q4" s="62"/>
      <c r="R4" s="62"/>
      <c r="S4" s="62"/>
      <c r="T4" s="62"/>
      <c r="U4" s="62"/>
      <c r="V4" s="62"/>
    </row>
    <row r="5" spans="1:22" ht="15" hidden="1">
      <c r="A5" s="63">
        <v>2008</v>
      </c>
      <c r="B5" s="64">
        <f aca="true" t="shared" si="0" ref="B5:B15">+C5+E5+G5+I5+K5</f>
        <v>20593.669000000016</v>
      </c>
      <c r="C5" s="65">
        <v>11536.577000000018</v>
      </c>
      <c r="D5" s="66">
        <f aca="true" t="shared" si="1" ref="D5:D15">+C5/B5*100</f>
        <v>56.02001760832424</v>
      </c>
      <c r="E5" s="65">
        <v>527.7889999999996</v>
      </c>
      <c r="F5" s="66">
        <f aca="true" t="shared" si="2" ref="F5:F15">+E5/B5*100</f>
        <v>2.562870171410443</v>
      </c>
      <c r="G5" s="65">
        <v>1313</v>
      </c>
      <c r="H5" s="66">
        <f aca="true" t="shared" si="3" ref="H5:H15">+G5/B5*100</f>
        <v>6.375745866363099</v>
      </c>
      <c r="I5" s="65">
        <v>2221.303000000001</v>
      </c>
      <c r="J5" s="66">
        <f aca="true" t="shared" si="4" ref="J5:J15">+I5/B5*100</f>
        <v>10.78633923853005</v>
      </c>
      <c r="K5" s="65">
        <v>4995</v>
      </c>
      <c r="L5" s="66">
        <f aca="true" t="shared" si="5" ref="L5:L15">+K5/B5*100</f>
        <v>24.255027115372187</v>
      </c>
      <c r="M5" s="67"/>
      <c r="N5" s="62"/>
      <c r="O5" s="62"/>
      <c r="P5" s="62"/>
      <c r="Q5" s="62"/>
      <c r="R5" s="62"/>
      <c r="S5" s="62"/>
      <c r="T5" s="62"/>
      <c r="U5" s="62"/>
      <c r="V5" s="62"/>
    </row>
    <row r="6" spans="1:22" ht="15" hidden="1">
      <c r="A6" s="63">
        <v>2009</v>
      </c>
      <c r="B6" s="64">
        <f t="shared" si="0"/>
        <v>18713.97299999999</v>
      </c>
      <c r="C6" s="65">
        <v>11017.556999999984</v>
      </c>
      <c r="D6" s="66">
        <f t="shared" si="1"/>
        <v>58.873425755182986</v>
      </c>
      <c r="E6" s="65">
        <v>388.82499999999993</v>
      </c>
      <c r="F6" s="66">
        <f t="shared" si="2"/>
        <v>2.077725558330132</v>
      </c>
      <c r="G6" s="65">
        <v>1427.9440000000004</v>
      </c>
      <c r="H6" s="66">
        <f t="shared" si="3"/>
        <v>7.630362617280687</v>
      </c>
      <c r="I6" s="65">
        <v>2461.033</v>
      </c>
      <c r="J6" s="66">
        <f t="shared" si="4"/>
        <v>13.150777763759738</v>
      </c>
      <c r="K6" s="65">
        <v>3418.614000000006</v>
      </c>
      <c r="L6" s="66">
        <f t="shared" si="5"/>
        <v>18.267708305446458</v>
      </c>
      <c r="M6" s="67"/>
      <c r="N6" s="62"/>
      <c r="O6" s="62"/>
      <c r="P6" s="62"/>
      <c r="Q6" s="62"/>
      <c r="R6" s="62"/>
      <c r="S6" s="62"/>
      <c r="T6" s="62"/>
      <c r="U6" s="62"/>
      <c r="V6" s="62"/>
    </row>
    <row r="7" spans="1:22" ht="15">
      <c r="A7" s="63">
        <v>2010</v>
      </c>
      <c r="B7" s="64">
        <f t="shared" si="0"/>
        <v>18325.280000000006</v>
      </c>
      <c r="C7" s="65">
        <v>10219.808000000006</v>
      </c>
      <c r="D7" s="66">
        <f t="shared" si="1"/>
        <v>55.76890503173759</v>
      </c>
      <c r="E7" s="65">
        <v>468</v>
      </c>
      <c r="F7" s="66">
        <f t="shared" si="2"/>
        <v>2.553849108990421</v>
      </c>
      <c r="G7" s="65">
        <v>1175.7449999999992</v>
      </c>
      <c r="H7" s="66">
        <f t="shared" si="3"/>
        <v>6.4159729073716685</v>
      </c>
      <c r="I7" s="65">
        <v>2147.7270000000017</v>
      </c>
      <c r="J7" s="66">
        <f t="shared" si="4"/>
        <v>11.720022831847594</v>
      </c>
      <c r="K7" s="65">
        <v>4314</v>
      </c>
      <c r="L7" s="66">
        <f t="shared" si="5"/>
        <v>23.54125012005273</v>
      </c>
      <c r="M7" s="67"/>
      <c r="Q7"/>
      <c r="R7"/>
      <c r="S7"/>
      <c r="T7"/>
      <c r="U7" s="62"/>
      <c r="V7" s="62"/>
    </row>
    <row r="8" spans="1:22" ht="15">
      <c r="A8" s="63">
        <v>2011</v>
      </c>
      <c r="B8" s="64">
        <f t="shared" si="0"/>
        <v>18461.832999999984</v>
      </c>
      <c r="C8" s="65">
        <v>7969.69699999999</v>
      </c>
      <c r="D8" s="66">
        <f t="shared" si="1"/>
        <v>43.16850336583587</v>
      </c>
      <c r="E8" s="65">
        <v>603.7320000000002</v>
      </c>
      <c r="F8" s="66">
        <f t="shared" si="2"/>
        <v>3.2701628272772303</v>
      </c>
      <c r="G8" s="65">
        <v>1648.9110000000005</v>
      </c>
      <c r="H8" s="66">
        <f t="shared" si="3"/>
        <v>8.93145875601844</v>
      </c>
      <c r="I8" s="65">
        <v>3239.083999999998</v>
      </c>
      <c r="J8" s="66">
        <f t="shared" si="4"/>
        <v>17.544758421333356</v>
      </c>
      <c r="K8" s="65">
        <v>5000.408999999998</v>
      </c>
      <c r="L8" s="66">
        <f t="shared" si="5"/>
        <v>27.085116629535115</v>
      </c>
      <c r="M8" s="67"/>
      <c r="Q8"/>
      <c r="R8"/>
      <c r="S8"/>
      <c r="T8"/>
      <c r="U8" s="62"/>
      <c r="V8" s="62"/>
    </row>
    <row r="9" spans="1:22" ht="15">
      <c r="A9" s="68">
        <v>2012</v>
      </c>
      <c r="B9" s="64">
        <f t="shared" si="0"/>
        <v>18631.178</v>
      </c>
      <c r="C9" s="64">
        <v>6054.113</v>
      </c>
      <c r="D9" s="66">
        <f t="shared" si="1"/>
        <v>32.49452611101671</v>
      </c>
      <c r="E9" s="65">
        <v>472.59999999999997</v>
      </c>
      <c r="F9" s="66">
        <f t="shared" si="2"/>
        <v>2.5366082595528847</v>
      </c>
      <c r="G9" s="65">
        <v>3198.6620000000003</v>
      </c>
      <c r="H9" s="66">
        <f t="shared" si="3"/>
        <v>17.16832934557332</v>
      </c>
      <c r="I9" s="65">
        <v>4355.853</v>
      </c>
      <c r="J9" s="66">
        <f t="shared" si="4"/>
        <v>23.37937515276812</v>
      </c>
      <c r="K9" s="65">
        <v>4549.95</v>
      </c>
      <c r="L9" s="66">
        <f t="shared" si="5"/>
        <v>24.421161131088972</v>
      </c>
      <c r="M9" s="67"/>
      <c r="Q9"/>
      <c r="R9"/>
      <c r="S9"/>
      <c r="T9"/>
      <c r="U9" s="62"/>
      <c r="V9" s="62"/>
    </row>
    <row r="10" spans="1:22" ht="15">
      <c r="A10" s="68">
        <v>2013</v>
      </c>
      <c r="B10" s="64">
        <f t="shared" si="0"/>
        <v>23910.33</v>
      </c>
      <c r="C10" s="64">
        <v>7822.6</v>
      </c>
      <c r="D10" s="66">
        <f t="shared" si="1"/>
        <v>32.716403328603164</v>
      </c>
      <c r="E10" s="65">
        <v>403.7</v>
      </c>
      <c r="F10" s="66">
        <f t="shared" si="2"/>
        <v>1.6883915863980126</v>
      </c>
      <c r="G10" s="65">
        <v>3884.31</v>
      </c>
      <c r="H10" s="66">
        <f t="shared" si="3"/>
        <v>16.2453215827636</v>
      </c>
      <c r="I10" s="65">
        <v>4153.17</v>
      </c>
      <c r="J10" s="66">
        <f t="shared" si="4"/>
        <v>17.369772813675095</v>
      </c>
      <c r="K10" s="65">
        <v>7646.55</v>
      </c>
      <c r="L10" s="66">
        <f t="shared" si="5"/>
        <v>31.98011068856013</v>
      </c>
      <c r="Q10"/>
      <c r="R10"/>
      <c r="S10"/>
      <c r="T10"/>
      <c r="U10" s="62"/>
      <c r="V10" s="62"/>
    </row>
    <row r="11" spans="1:22" ht="15">
      <c r="A11" s="68">
        <v>2014</v>
      </c>
      <c r="B11" s="64">
        <f t="shared" si="0"/>
        <v>26320.079999999998</v>
      </c>
      <c r="C11" s="70">
        <v>8447.85</v>
      </c>
      <c r="D11" s="66">
        <f t="shared" si="1"/>
        <v>32.09659697082988</v>
      </c>
      <c r="E11" s="70">
        <v>547.32</v>
      </c>
      <c r="F11" s="66">
        <f t="shared" si="2"/>
        <v>2.0794769620761033</v>
      </c>
      <c r="G11" s="70">
        <v>4324.36</v>
      </c>
      <c r="H11" s="66">
        <f t="shared" si="3"/>
        <v>16.42988927085328</v>
      </c>
      <c r="I11" s="70">
        <v>3076.85</v>
      </c>
      <c r="J11" s="66">
        <f t="shared" si="4"/>
        <v>11.690124042176164</v>
      </c>
      <c r="K11" s="70">
        <v>9923.7</v>
      </c>
      <c r="L11" s="66">
        <f t="shared" si="5"/>
        <v>37.70391275406458</v>
      </c>
      <c r="Q11"/>
      <c r="R11"/>
      <c r="S11"/>
      <c r="T11"/>
      <c r="U11" s="62"/>
      <c r="V11" s="62"/>
    </row>
    <row r="12" spans="1:22" ht="15">
      <c r="A12" s="68">
        <v>2015</v>
      </c>
      <c r="B12" s="64">
        <f t="shared" si="0"/>
        <v>17461.13</v>
      </c>
      <c r="C12" s="70">
        <v>2064.94</v>
      </c>
      <c r="D12" s="66">
        <f t="shared" si="1"/>
        <v>11.825924209945175</v>
      </c>
      <c r="E12" s="70">
        <v>673.21</v>
      </c>
      <c r="F12" s="66">
        <f t="shared" si="2"/>
        <v>3.8554778528079225</v>
      </c>
      <c r="G12" s="70">
        <v>4391.67</v>
      </c>
      <c r="H12" s="66">
        <f t="shared" si="3"/>
        <v>25.15112137645158</v>
      </c>
      <c r="I12" s="70">
        <v>2288.61</v>
      </c>
      <c r="J12" s="66">
        <f t="shared" si="4"/>
        <v>13.106883689658114</v>
      </c>
      <c r="K12" s="70">
        <v>8042.7</v>
      </c>
      <c r="L12" s="66">
        <f t="shared" si="5"/>
        <v>46.0605928711372</v>
      </c>
      <c r="Q12"/>
      <c r="R12"/>
      <c r="S12"/>
      <c r="T12"/>
      <c r="U12" s="62"/>
      <c r="V12" s="62"/>
    </row>
    <row r="13" spans="1:22" ht="15">
      <c r="A13" s="68">
        <v>2016</v>
      </c>
      <c r="B13" s="64">
        <f t="shared" si="0"/>
        <v>17593.03588400001</v>
      </c>
      <c r="C13" s="70">
        <v>2541.5950700000026</v>
      </c>
      <c r="D13" s="66">
        <f t="shared" si="1"/>
        <v>14.44659743069959</v>
      </c>
      <c r="E13" s="70">
        <v>612.8056000000008</v>
      </c>
      <c r="F13" s="66">
        <f t="shared" si="2"/>
        <v>3.483228273053868</v>
      </c>
      <c r="G13" s="70">
        <v>4719.211099999997</v>
      </c>
      <c r="H13" s="66">
        <f t="shared" si="3"/>
        <v>26.824313501752613</v>
      </c>
      <c r="I13" s="70">
        <v>2052.4930099999997</v>
      </c>
      <c r="J13" s="66">
        <f t="shared" si="4"/>
        <v>11.66650840442291</v>
      </c>
      <c r="K13" s="70">
        <v>7666.93110400001</v>
      </c>
      <c r="L13" s="66">
        <f t="shared" si="5"/>
        <v>43.579352390071016</v>
      </c>
      <c r="Q13" s="62"/>
      <c r="R13" s="62"/>
      <c r="S13" s="62"/>
      <c r="T13"/>
      <c r="U13" s="62"/>
      <c r="V13" s="62"/>
    </row>
    <row r="14" spans="1:22" ht="15">
      <c r="A14" s="68">
        <v>2017</v>
      </c>
      <c r="B14" s="64">
        <f t="shared" si="0"/>
        <v>24826.800000000003</v>
      </c>
      <c r="C14" s="65">
        <v>5725.2</v>
      </c>
      <c r="D14" s="66">
        <f t="shared" si="1"/>
        <v>23.060563584513506</v>
      </c>
      <c r="E14" s="65">
        <v>855.8</v>
      </c>
      <c r="F14" s="66">
        <f t="shared" si="2"/>
        <v>3.447081379799249</v>
      </c>
      <c r="G14" s="65">
        <v>4408</v>
      </c>
      <c r="H14" s="66">
        <f t="shared" si="3"/>
        <v>17.755006686322844</v>
      </c>
      <c r="I14" s="65">
        <v>2030.1</v>
      </c>
      <c r="J14" s="66">
        <f t="shared" si="4"/>
        <v>8.177050606602542</v>
      </c>
      <c r="K14" s="65">
        <v>11807.7</v>
      </c>
      <c r="L14" s="66">
        <f t="shared" si="5"/>
        <v>47.560297742761854</v>
      </c>
      <c r="Q14" s="62"/>
      <c r="R14" s="62"/>
      <c r="S14" s="62"/>
      <c r="T14" s="62"/>
      <c r="U14" s="62"/>
      <c r="V14" s="62"/>
    </row>
    <row r="15" spans="1:22" ht="15">
      <c r="A15" s="68">
        <v>2018</v>
      </c>
      <c r="B15" s="64">
        <f t="shared" si="0"/>
        <v>27998.1</v>
      </c>
      <c r="C15" s="179">
        <v>7597</v>
      </c>
      <c r="D15" s="66">
        <f t="shared" si="1"/>
        <v>27.13398409177766</v>
      </c>
      <c r="E15" s="65">
        <v>848.9</v>
      </c>
      <c r="F15" s="66">
        <f t="shared" si="2"/>
        <v>3.031991456563124</v>
      </c>
      <c r="G15" s="65">
        <v>4193</v>
      </c>
      <c r="H15" s="66">
        <f t="shared" si="3"/>
        <v>14.976016229672728</v>
      </c>
      <c r="I15" s="65">
        <v>2184.7</v>
      </c>
      <c r="J15" s="66">
        <f t="shared" si="4"/>
        <v>7.8030294912869085</v>
      </c>
      <c r="K15" s="65">
        <v>13174.5</v>
      </c>
      <c r="L15" s="66">
        <f t="shared" si="5"/>
        <v>47.05497873069959</v>
      </c>
      <c r="Q15" s="62"/>
      <c r="R15" s="62"/>
      <c r="S15" s="62"/>
      <c r="T15" s="62"/>
      <c r="U15" s="62"/>
      <c r="V15" s="62"/>
    </row>
    <row r="16" spans="1:22" ht="15">
      <c r="A16" s="72"/>
      <c r="C16" s="73"/>
      <c r="H16" s="62"/>
      <c r="I16" s="74"/>
      <c r="J16" s="62"/>
      <c r="K16" s="74"/>
      <c r="L16" s="75"/>
      <c r="Q16" s="62"/>
      <c r="R16" s="62"/>
      <c r="S16" s="62"/>
      <c r="T16" s="62"/>
      <c r="U16" s="62"/>
      <c r="V16" s="62"/>
    </row>
    <row r="17" ht="15">
      <c r="A17" s="58" t="s">
        <v>548</v>
      </c>
    </row>
    <row r="18" spans="1:12" ht="15">
      <c r="A18" s="198" t="s">
        <v>528</v>
      </c>
      <c r="B18" s="199" t="s">
        <v>538</v>
      </c>
      <c r="C18" s="200" t="s">
        <v>539</v>
      </c>
      <c r="D18" s="201"/>
      <c r="E18" s="201"/>
      <c r="F18" s="201"/>
      <c r="G18" s="201"/>
      <c r="H18" s="201"/>
      <c r="I18" s="201"/>
      <c r="J18" s="201"/>
      <c r="K18" s="201"/>
      <c r="L18" s="202"/>
    </row>
    <row r="19" spans="1:12" ht="15">
      <c r="A19" s="198"/>
      <c r="B19" s="199"/>
      <c r="C19" s="199" t="s">
        <v>531</v>
      </c>
      <c r="D19" s="199"/>
      <c r="E19" s="199" t="s">
        <v>532</v>
      </c>
      <c r="F19" s="199"/>
      <c r="G19" s="199" t="s">
        <v>533</v>
      </c>
      <c r="H19" s="199"/>
      <c r="I19" s="199" t="s">
        <v>534</v>
      </c>
      <c r="J19" s="199"/>
      <c r="K19" s="199" t="s">
        <v>535</v>
      </c>
      <c r="L19" s="199"/>
    </row>
    <row r="20" spans="1:22" ht="28.5">
      <c r="A20" s="198"/>
      <c r="B20" s="199"/>
      <c r="C20" s="61" t="s">
        <v>540</v>
      </c>
      <c r="D20" s="61" t="s">
        <v>537</v>
      </c>
      <c r="E20" s="61" t="s">
        <v>540</v>
      </c>
      <c r="F20" s="61" t="s">
        <v>537</v>
      </c>
      <c r="G20" s="61" t="s">
        <v>540</v>
      </c>
      <c r="H20" s="61" t="s">
        <v>537</v>
      </c>
      <c r="I20" s="61" t="s">
        <v>540</v>
      </c>
      <c r="J20" s="61" t="s">
        <v>537</v>
      </c>
      <c r="K20" s="61" t="s">
        <v>540</v>
      </c>
      <c r="L20" s="61" t="s">
        <v>537</v>
      </c>
      <c r="N20" s="62"/>
      <c r="O20" s="62"/>
      <c r="P20" s="62"/>
      <c r="Q20" s="62"/>
      <c r="R20" s="62"/>
      <c r="S20" s="62"/>
      <c r="T20" s="62"/>
      <c r="U20" s="62"/>
      <c r="V20" s="62"/>
    </row>
    <row r="21" spans="1:22" ht="15" hidden="1">
      <c r="A21" s="63">
        <v>2008</v>
      </c>
      <c r="B21" s="64">
        <f aca="true" t="shared" si="6" ref="B21:B31">+C21+E21+G21+I21+K21</f>
        <v>19077.283744000015</v>
      </c>
      <c r="C21" s="65">
        <v>13829.852680000013</v>
      </c>
      <c r="D21" s="66">
        <f aca="true" t="shared" si="7" ref="D21:D31">+C21/B21*100</f>
        <v>72.49382493642278</v>
      </c>
      <c r="E21" s="65">
        <v>463.820437</v>
      </c>
      <c r="F21" s="66">
        <f aca="true" t="shared" si="8" ref="F21:F31">+E21/B21*100</f>
        <v>2.4312708414051656</v>
      </c>
      <c r="G21" s="65">
        <v>766.964572</v>
      </c>
      <c r="H21" s="66">
        <f aca="true" t="shared" si="9" ref="H21:H31">+G21/B21*100</f>
        <v>4.020302797253396</v>
      </c>
      <c r="I21" s="65">
        <v>1290.646054999999</v>
      </c>
      <c r="J21" s="66">
        <f aca="true" t="shared" si="10" ref="J21:J31">+I21/B21*100</f>
        <v>6.765355447448955</v>
      </c>
      <c r="K21" s="65">
        <v>2726</v>
      </c>
      <c r="L21" s="66">
        <f aca="true" t="shared" si="11" ref="L21:L31">+K21/B21*100</f>
        <v>14.289245977469683</v>
      </c>
      <c r="M21" s="67"/>
      <c r="N21" s="62"/>
      <c r="O21" s="62"/>
      <c r="P21" s="62"/>
      <c r="Q21" s="62"/>
      <c r="R21" s="62"/>
      <c r="S21" s="62"/>
      <c r="T21" s="62"/>
      <c r="U21" s="62"/>
      <c r="V21" s="62"/>
    </row>
    <row r="22" spans="1:22" ht="15" hidden="1">
      <c r="A22" s="63">
        <v>2009</v>
      </c>
      <c r="B22" s="64">
        <f t="shared" si="6"/>
        <v>21014.972463000006</v>
      </c>
      <c r="C22" s="65">
        <v>14853.127467000004</v>
      </c>
      <c r="D22" s="66">
        <f t="shared" si="7"/>
        <v>70.6787862470491</v>
      </c>
      <c r="E22" s="65">
        <v>428.9821059999998</v>
      </c>
      <c r="F22" s="66">
        <f t="shared" si="8"/>
        <v>2.041316526849068</v>
      </c>
      <c r="G22" s="65">
        <v>1095.6838119999998</v>
      </c>
      <c r="H22" s="66">
        <f t="shared" si="9"/>
        <v>5.213824638262622</v>
      </c>
      <c r="I22" s="65">
        <v>1951.179078000002</v>
      </c>
      <c r="J22" s="66">
        <f t="shared" si="10"/>
        <v>9.28470918263321</v>
      </c>
      <c r="K22" s="65">
        <v>2686</v>
      </c>
      <c r="L22" s="66">
        <f t="shared" si="11"/>
        <v>12.781363405205997</v>
      </c>
      <c r="M22" s="67"/>
      <c r="N22" s="62"/>
      <c r="O22" s="62"/>
      <c r="P22" s="62"/>
      <c r="Q22" s="62"/>
      <c r="R22" s="62"/>
      <c r="S22" s="62"/>
      <c r="T22" s="62"/>
      <c r="U22" s="62"/>
      <c r="V22" s="62"/>
    </row>
    <row r="23" spans="1:22" ht="15">
      <c r="A23" s="63">
        <v>2010</v>
      </c>
      <c r="B23" s="64">
        <f t="shared" si="6"/>
        <v>19834.013771</v>
      </c>
      <c r="C23" s="65">
        <v>12987</v>
      </c>
      <c r="D23" s="66">
        <f t="shared" si="7"/>
        <v>65.47842584937973</v>
      </c>
      <c r="E23" s="65">
        <v>446.1771470000001</v>
      </c>
      <c r="F23" s="66">
        <f t="shared" si="8"/>
        <v>2.2495554966910993</v>
      </c>
      <c r="G23" s="65">
        <v>1150.0035589999998</v>
      </c>
      <c r="H23" s="66">
        <f t="shared" si="9"/>
        <v>5.798138351005179</v>
      </c>
      <c r="I23" s="65">
        <v>1866.8330650000019</v>
      </c>
      <c r="J23" s="66">
        <f t="shared" si="10"/>
        <v>9.412280774603287</v>
      </c>
      <c r="K23" s="65">
        <v>3384</v>
      </c>
      <c r="L23" s="66">
        <f t="shared" si="11"/>
        <v>17.061599528320706</v>
      </c>
      <c r="M23" s="67"/>
      <c r="N23"/>
      <c r="O23" s="12"/>
      <c r="P23" s="12"/>
      <c r="Q23"/>
      <c r="R23"/>
      <c r="S23"/>
      <c r="T23"/>
      <c r="U23"/>
      <c r="V23" s="62"/>
    </row>
    <row r="24" spans="1:22" ht="15">
      <c r="A24" s="63">
        <v>2011</v>
      </c>
      <c r="B24" s="64">
        <f t="shared" si="6"/>
        <v>21875.852472000002</v>
      </c>
      <c r="C24" s="65">
        <v>11272</v>
      </c>
      <c r="D24" s="66">
        <f t="shared" si="7"/>
        <v>51.52713483704279</v>
      </c>
      <c r="E24" s="65">
        <v>632.7753409999998</v>
      </c>
      <c r="F24" s="66">
        <f t="shared" si="8"/>
        <v>2.892574549082924</v>
      </c>
      <c r="G24" s="65">
        <v>1920.6013349999998</v>
      </c>
      <c r="H24" s="66">
        <f t="shared" si="9"/>
        <v>8.77954967678756</v>
      </c>
      <c r="I24" s="65">
        <v>3429.4757960000015</v>
      </c>
      <c r="J24" s="66">
        <f t="shared" si="10"/>
        <v>15.676992704122316</v>
      </c>
      <c r="K24" s="65">
        <v>4621</v>
      </c>
      <c r="L24" s="66">
        <f t="shared" si="11"/>
        <v>21.123748232964402</v>
      </c>
      <c r="M24" s="67"/>
      <c r="N24"/>
      <c r="O24" s="13"/>
      <c r="P24" s="13"/>
      <c r="Q24"/>
      <c r="R24"/>
      <c r="S24"/>
      <c r="T24"/>
      <c r="U24"/>
      <c r="V24" s="62"/>
    </row>
    <row r="25" spans="1:22" ht="15">
      <c r="A25" s="68">
        <v>2012</v>
      </c>
      <c r="B25" s="64">
        <f t="shared" si="6"/>
        <v>26363.092374</v>
      </c>
      <c r="C25" s="65">
        <v>10676.860244</v>
      </c>
      <c r="D25" s="66">
        <f t="shared" si="7"/>
        <v>40.49927107386617</v>
      </c>
      <c r="E25" s="65">
        <v>619.584717</v>
      </c>
      <c r="F25" s="66">
        <f t="shared" si="8"/>
        <v>2.3501974207360106</v>
      </c>
      <c r="G25" s="65">
        <v>5100.702015</v>
      </c>
      <c r="H25" s="66">
        <f t="shared" si="9"/>
        <v>19.347889627813355</v>
      </c>
      <c r="I25" s="65">
        <v>5375.506672</v>
      </c>
      <c r="J25" s="66">
        <f t="shared" si="10"/>
        <v>20.39027362852725</v>
      </c>
      <c r="K25" s="65">
        <v>4590.438725999999</v>
      </c>
      <c r="L25" s="66">
        <f t="shared" si="11"/>
        <v>17.412368249057213</v>
      </c>
      <c r="M25" s="67"/>
      <c r="N25"/>
      <c r="O25" s="13"/>
      <c r="P25" s="13"/>
      <c r="Q25"/>
      <c r="R25"/>
      <c r="S25"/>
      <c r="T25"/>
      <c r="U25"/>
      <c r="V25" s="62"/>
    </row>
    <row r="26" spans="1:22" ht="15">
      <c r="A26" s="68">
        <v>2013</v>
      </c>
      <c r="B26" s="64">
        <f t="shared" si="6"/>
        <v>31792.05</v>
      </c>
      <c r="C26" s="65">
        <v>13376.65</v>
      </c>
      <c r="D26" s="66">
        <f t="shared" si="7"/>
        <v>42.075455970910966</v>
      </c>
      <c r="E26" s="65">
        <v>610</v>
      </c>
      <c r="F26" s="66">
        <f t="shared" si="8"/>
        <v>1.9187186733790367</v>
      </c>
      <c r="G26" s="65">
        <v>5623.76</v>
      </c>
      <c r="H26" s="66">
        <f t="shared" si="9"/>
        <v>17.689202174757526</v>
      </c>
      <c r="I26" s="65">
        <v>4909.37</v>
      </c>
      <c r="J26" s="66">
        <f t="shared" si="10"/>
        <v>15.442130972994821</v>
      </c>
      <c r="K26" s="65">
        <v>7272.27</v>
      </c>
      <c r="L26" s="66">
        <f t="shared" si="11"/>
        <v>22.87449220795765</v>
      </c>
      <c r="M26" s="67"/>
      <c r="N26"/>
      <c r="O26" s="13"/>
      <c r="P26" s="13"/>
      <c r="Q26"/>
      <c r="R26"/>
      <c r="S26"/>
      <c r="T26"/>
      <c r="U26"/>
      <c r="V26" s="62"/>
    </row>
    <row r="27" spans="1:22" ht="15">
      <c r="A27" s="68">
        <v>2014</v>
      </c>
      <c r="B27" s="64">
        <f t="shared" si="6"/>
        <v>34797.17</v>
      </c>
      <c r="C27" s="70">
        <v>14138.17</v>
      </c>
      <c r="D27" s="66">
        <f t="shared" si="7"/>
        <v>40.630229412334394</v>
      </c>
      <c r="E27" s="70">
        <v>855.29</v>
      </c>
      <c r="F27" s="66">
        <f t="shared" si="8"/>
        <v>2.4579297684265704</v>
      </c>
      <c r="G27" s="70">
        <v>6880.78</v>
      </c>
      <c r="H27" s="66">
        <f t="shared" si="9"/>
        <v>19.77396437698813</v>
      </c>
      <c r="I27" s="70">
        <v>4260.63</v>
      </c>
      <c r="J27" s="66">
        <f t="shared" si="10"/>
        <v>12.244185374845138</v>
      </c>
      <c r="K27" s="65">
        <v>8662.3</v>
      </c>
      <c r="L27" s="66">
        <f t="shared" si="11"/>
        <v>24.89369106740577</v>
      </c>
      <c r="M27" s="67"/>
      <c r="N27"/>
      <c r="O27" s="13"/>
      <c r="P27" s="13"/>
      <c r="Q27"/>
      <c r="R27"/>
      <c r="S27"/>
      <c r="T27"/>
      <c r="U27"/>
      <c r="V27" s="62"/>
    </row>
    <row r="28" spans="1:22" ht="15">
      <c r="A28" s="68">
        <v>2015</v>
      </c>
      <c r="B28" s="64">
        <f t="shared" si="6"/>
        <v>24716.07</v>
      </c>
      <c r="C28" s="70">
        <v>4773.88</v>
      </c>
      <c r="D28" s="66">
        <f t="shared" si="7"/>
        <v>19.31488298908362</v>
      </c>
      <c r="E28" s="70">
        <v>1096.09</v>
      </c>
      <c r="F28" s="66">
        <f t="shared" si="8"/>
        <v>4.434726070932798</v>
      </c>
      <c r="G28" s="70">
        <v>7550.8</v>
      </c>
      <c r="H28" s="66">
        <f t="shared" si="9"/>
        <v>30.5501643262865</v>
      </c>
      <c r="I28" s="70">
        <v>2712.43</v>
      </c>
      <c r="J28" s="66">
        <f t="shared" si="10"/>
        <v>10.974357978432653</v>
      </c>
      <c r="K28" s="65">
        <v>8582.87</v>
      </c>
      <c r="L28" s="66">
        <f t="shared" si="11"/>
        <v>34.725868635264426</v>
      </c>
      <c r="M28" s="67"/>
      <c r="N28"/>
      <c r="O28" s="13"/>
      <c r="P28" s="13"/>
      <c r="Q28"/>
      <c r="R28"/>
      <c r="S28"/>
      <c r="T28"/>
      <c r="U28"/>
      <c r="V28" s="62"/>
    </row>
    <row r="29" spans="1:22" ht="15">
      <c r="A29" s="68">
        <v>2016</v>
      </c>
      <c r="B29" s="64">
        <f t="shared" si="6"/>
        <v>26801.647560600002</v>
      </c>
      <c r="C29" s="70">
        <v>5238.913168</v>
      </c>
      <c r="D29" s="66">
        <f t="shared" si="7"/>
        <v>19.546981789662475</v>
      </c>
      <c r="E29" s="70">
        <v>1091.1512449999996</v>
      </c>
      <c r="F29" s="66">
        <f t="shared" si="8"/>
        <v>4.071209587145143</v>
      </c>
      <c r="G29" s="70">
        <v>8776.55044699999</v>
      </c>
      <c r="H29" s="66">
        <f t="shared" si="9"/>
        <v>32.74630944667012</v>
      </c>
      <c r="I29" s="70">
        <v>2756.6271339999985</v>
      </c>
      <c r="J29" s="66">
        <f t="shared" si="10"/>
        <v>10.28528984185436</v>
      </c>
      <c r="K29" s="65">
        <v>8938.405566600015</v>
      </c>
      <c r="L29" s="66">
        <f t="shared" si="11"/>
        <v>33.35020933466791</v>
      </c>
      <c r="M29" s="77"/>
      <c r="N29"/>
      <c r="O29" s="13"/>
      <c r="P29" s="13"/>
      <c r="Q29" s="62"/>
      <c r="R29" s="62"/>
      <c r="S29"/>
      <c r="T29"/>
      <c r="U29"/>
      <c r="V29" s="62"/>
    </row>
    <row r="30" spans="1:22" ht="15">
      <c r="A30" s="68">
        <v>2017</v>
      </c>
      <c r="B30" s="64">
        <f t="shared" si="6"/>
        <v>39229.5</v>
      </c>
      <c r="C30" s="65">
        <v>11052.2</v>
      </c>
      <c r="D30" s="66">
        <f t="shared" si="7"/>
        <v>28.17318599523318</v>
      </c>
      <c r="E30" s="65">
        <v>1457.7</v>
      </c>
      <c r="F30" s="66">
        <f t="shared" si="8"/>
        <v>3.715826100256185</v>
      </c>
      <c r="G30" s="65">
        <v>10139.9</v>
      </c>
      <c r="H30" s="66">
        <f t="shared" si="9"/>
        <v>25.84764016875056</v>
      </c>
      <c r="I30" s="65">
        <v>3190</v>
      </c>
      <c r="J30" s="66">
        <f t="shared" si="10"/>
        <v>8.131635631348857</v>
      </c>
      <c r="K30" s="65">
        <f>13358.4+31.3</f>
        <v>13389.699999999999</v>
      </c>
      <c r="L30" s="66">
        <f t="shared" si="11"/>
        <v>34.131712104411214</v>
      </c>
      <c r="M30" s="67"/>
      <c r="N30"/>
      <c r="O30" s="13"/>
      <c r="P30" s="13"/>
      <c r="Q30" s="62"/>
      <c r="R30" s="62"/>
      <c r="S30" s="62"/>
      <c r="T30" s="62"/>
      <c r="U30" s="62"/>
      <c r="V30" s="62"/>
    </row>
    <row r="31" spans="1:22" ht="15">
      <c r="A31" s="68">
        <v>2018</v>
      </c>
      <c r="B31" s="71">
        <f t="shared" si="6"/>
        <v>47948.700000000004</v>
      </c>
      <c r="C31" s="71">
        <v>16024.2</v>
      </c>
      <c r="D31" s="66">
        <f t="shared" si="7"/>
        <v>33.419467055415474</v>
      </c>
      <c r="E31" s="65">
        <v>1496.1</v>
      </c>
      <c r="F31" s="66">
        <f t="shared" si="8"/>
        <v>3.120209724142677</v>
      </c>
      <c r="G31" s="65">
        <v>11239.1</v>
      </c>
      <c r="H31" s="66">
        <f t="shared" si="9"/>
        <v>23.43984299887171</v>
      </c>
      <c r="I31" s="65">
        <v>3782.7</v>
      </c>
      <c r="J31" s="66">
        <f t="shared" si="10"/>
        <v>7.889056429058555</v>
      </c>
      <c r="K31" s="65">
        <v>15406.6</v>
      </c>
      <c r="L31" s="66">
        <f t="shared" si="11"/>
        <v>32.131423792511576</v>
      </c>
      <c r="M31" s="67"/>
      <c r="N31"/>
      <c r="O31" s="76"/>
      <c r="P31" s="76"/>
      <c r="Q31" s="62"/>
      <c r="R31" s="62"/>
      <c r="S31" s="62"/>
      <c r="T31" s="62"/>
      <c r="U31" s="62"/>
      <c r="V31" s="62"/>
    </row>
    <row r="32" spans="1:256" ht="15">
      <c r="A32" s="78" t="s">
        <v>541</v>
      </c>
      <c r="B32"/>
      <c r="C32"/>
      <c r="D32"/>
      <c r="E32"/>
      <c r="F32"/>
      <c r="G32"/>
      <c r="H32"/>
      <c r="I32" s="79"/>
      <c r="J32" s="75"/>
      <c r="K32" s="80"/>
      <c r="L32" s="75"/>
      <c r="M32" s="81"/>
      <c r="N32"/>
      <c r="O32" s="76"/>
      <c r="P32" s="76"/>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2:16" ht="15">
      <c r="B33" s="78"/>
      <c r="N33"/>
      <c r="O33" s="76"/>
      <c r="P33" s="76"/>
    </row>
    <row r="34" spans="6:12" ht="15">
      <c r="F34" s="82"/>
      <c r="G34" s="82"/>
      <c r="I34" s="83"/>
      <c r="J34" s="80"/>
      <c r="K34" s="80"/>
      <c r="L34" s="83"/>
    </row>
    <row r="35" spans="1:256" ht="15">
      <c r="A35" s="62"/>
      <c r="B35"/>
      <c r="C35"/>
      <c r="D35"/>
      <c r="E35"/>
      <c r="F35"/>
      <c r="G35" s="82"/>
      <c r="H35"/>
      <c r="I35" s="62"/>
      <c r="J35" s="62"/>
      <c r="K35" s="62"/>
      <c r="L35" s="62"/>
      <c r="M35" s="84"/>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c r="B36"/>
      <c r="C36"/>
      <c r="D36"/>
      <c r="E36"/>
      <c r="F36"/>
      <c r="G36"/>
      <c r="H36"/>
      <c r="I36" s="85"/>
      <c r="J36" s="62"/>
      <c r="K36" s="62"/>
      <c r="L36" s="62"/>
      <c r="M36" s="84"/>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c r="B37"/>
      <c r="C37"/>
      <c r="D37"/>
      <c r="E37"/>
      <c r="F37"/>
      <c r="G37"/>
      <c r="H37"/>
      <c r="I37" s="85"/>
      <c r="J37" s="62"/>
      <c r="K37" s="62"/>
      <c r="L37" s="62"/>
      <c r="M37" s="84"/>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c r="B38"/>
      <c r="C38" s="74"/>
      <c r="D38" s="74"/>
      <c r="E38" s="74"/>
      <c r="F38" s="85"/>
      <c r="G38" s="85"/>
      <c r="H38" s="62"/>
      <c r="I38" s="85"/>
      <c r="J38" s="62"/>
      <c r="K38" s="62"/>
      <c r="L38" s="62"/>
      <c r="M38" s="84"/>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
      <c r="A39"/>
      <c r="B39" s="62"/>
      <c r="C39" s="74"/>
      <c r="D39" s="74"/>
      <c r="E39" s="74"/>
      <c r="F39" s="74"/>
      <c r="G39" s="74"/>
      <c r="H39" s="74"/>
      <c r="I39" s="62"/>
      <c r="J39" s="62"/>
      <c r="K39" s="62"/>
      <c r="L39" s="62"/>
      <c r="M39" s="84"/>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62"/>
      <c r="B40" s="62"/>
      <c r="C40" s="62"/>
      <c r="D40" s="62"/>
      <c r="E40" s="62"/>
      <c r="F40" s="62"/>
      <c r="G40" s="62"/>
      <c r="H40" s="62"/>
      <c r="I40" s="62"/>
      <c r="J40" s="62"/>
      <c r="K40" s="62"/>
      <c r="L40" s="62"/>
      <c r="M40" s="8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5">
      <c r="A1" s="86" t="s">
        <v>549</v>
      </c>
    </row>
    <row r="2" spans="1:12" ht="14.25">
      <c r="A2" s="203" t="s">
        <v>528</v>
      </c>
      <c r="B2" s="206" t="s">
        <v>542</v>
      </c>
      <c r="C2" s="200" t="s">
        <v>530</v>
      </c>
      <c r="D2" s="201"/>
      <c r="E2" s="201"/>
      <c r="F2" s="201"/>
      <c r="G2" s="201"/>
      <c r="H2" s="201"/>
      <c r="I2" s="201"/>
      <c r="J2" s="201"/>
      <c r="K2" s="201"/>
      <c r="L2" s="202"/>
    </row>
    <row r="3" spans="1:12" ht="14.25">
      <c r="A3" s="204"/>
      <c r="B3" s="207"/>
      <c r="C3" s="209" t="s">
        <v>543</v>
      </c>
      <c r="D3" s="210"/>
      <c r="E3" s="209" t="s">
        <v>544</v>
      </c>
      <c r="F3" s="210"/>
      <c r="G3" s="209" t="s">
        <v>533</v>
      </c>
      <c r="H3" s="210"/>
      <c r="I3" s="209" t="s">
        <v>534</v>
      </c>
      <c r="J3" s="210"/>
      <c r="K3" s="209" t="s">
        <v>545</v>
      </c>
      <c r="L3" s="210"/>
    </row>
    <row r="4" spans="1:12" ht="28.5">
      <c r="A4" s="205"/>
      <c r="B4" s="208"/>
      <c r="C4" s="61" t="s">
        <v>536</v>
      </c>
      <c r="D4" s="61" t="s">
        <v>537</v>
      </c>
      <c r="E4" s="61" t="s">
        <v>536</v>
      </c>
      <c r="F4" s="61" t="s">
        <v>537</v>
      </c>
      <c r="G4" s="61" t="s">
        <v>536</v>
      </c>
      <c r="H4" s="61" t="s">
        <v>537</v>
      </c>
      <c r="I4" s="61" t="s">
        <v>536</v>
      </c>
      <c r="J4" s="61" t="s">
        <v>537</v>
      </c>
      <c r="K4" s="61" t="s">
        <v>536</v>
      </c>
      <c r="L4" s="61" t="s">
        <v>537</v>
      </c>
    </row>
    <row r="5" spans="1:12" ht="15" hidden="1">
      <c r="A5" s="87">
        <v>2008</v>
      </c>
      <c r="B5" s="88">
        <f aca="true" t="shared" si="0" ref="B5:B15">+C5+E5+G5+I5+K5</f>
        <v>6146.931999999999</v>
      </c>
      <c r="C5" s="89">
        <v>4072.5379999999996</v>
      </c>
      <c r="D5" s="90">
        <f aca="true" t="shared" si="1" ref="D5:D15">+C5/B5*100</f>
        <v>66.2531812618067</v>
      </c>
      <c r="E5" s="89">
        <v>121.14</v>
      </c>
      <c r="F5" s="90">
        <f aca="true" t="shared" si="2" ref="F5:F15">+E5/B5*100</f>
        <v>1.9707392240551873</v>
      </c>
      <c r="G5" s="89">
        <v>650.723</v>
      </c>
      <c r="H5" s="90">
        <f aca="true" t="shared" si="3" ref="H5:H15">+G5/B5*100</f>
        <v>10.586142810755025</v>
      </c>
      <c r="I5" s="89">
        <v>1083.3449999999998</v>
      </c>
      <c r="J5" s="90">
        <f aca="true" t="shared" si="4" ref="J5:J15">+I5/B5*100</f>
        <v>17.624157872577733</v>
      </c>
      <c r="K5" s="89">
        <v>219.18599999999998</v>
      </c>
      <c r="L5" s="91">
        <f aca="true" t="shared" si="5" ref="L5:L15">+K5/B5*100</f>
        <v>3.5657788308053515</v>
      </c>
    </row>
    <row r="6" spans="1:12" ht="15" hidden="1">
      <c r="A6" s="87">
        <v>2009</v>
      </c>
      <c r="B6" s="88">
        <f t="shared" si="0"/>
        <v>5213.986</v>
      </c>
      <c r="C6" s="89">
        <v>3262.517</v>
      </c>
      <c r="D6" s="90">
        <f t="shared" si="1"/>
        <v>62.57241580625647</v>
      </c>
      <c r="E6" s="89">
        <v>161.726</v>
      </c>
      <c r="F6" s="90">
        <f t="shared" si="2"/>
        <v>3.1017728087493905</v>
      </c>
      <c r="G6" s="89">
        <v>461.83599999999996</v>
      </c>
      <c r="H6" s="90">
        <f t="shared" si="3"/>
        <v>8.85763789929624</v>
      </c>
      <c r="I6" s="89">
        <v>830.111</v>
      </c>
      <c r="J6" s="90">
        <f t="shared" si="4"/>
        <v>15.92085210815679</v>
      </c>
      <c r="K6" s="89">
        <v>497.796</v>
      </c>
      <c r="L6" s="91">
        <f t="shared" si="5"/>
        <v>9.547321377541099</v>
      </c>
    </row>
    <row r="7" spans="1:12" ht="15">
      <c r="A7" s="92">
        <v>2010</v>
      </c>
      <c r="B7" s="88">
        <f t="shared" si="0"/>
        <v>4856.1269999999995</v>
      </c>
      <c r="C7" s="93">
        <v>3137.9030000000002</v>
      </c>
      <c r="D7" s="90">
        <f t="shared" si="1"/>
        <v>64.6173998332416</v>
      </c>
      <c r="E7" s="93">
        <v>160.334</v>
      </c>
      <c r="F7" s="90">
        <f t="shared" si="2"/>
        <v>3.3016846552818744</v>
      </c>
      <c r="G7" s="93">
        <v>286.216</v>
      </c>
      <c r="H7" s="90">
        <f t="shared" si="3"/>
        <v>5.8939150479384095</v>
      </c>
      <c r="I7" s="93">
        <v>787.6299999999999</v>
      </c>
      <c r="J7" s="90">
        <f t="shared" si="4"/>
        <v>16.21930398443039</v>
      </c>
      <c r="K7" s="93">
        <v>484.044</v>
      </c>
      <c r="L7" s="91">
        <f t="shared" si="5"/>
        <v>9.967696479107733</v>
      </c>
    </row>
    <row r="8" spans="1:12" ht="15">
      <c r="A8" s="92">
        <v>2011</v>
      </c>
      <c r="B8" s="88">
        <f t="shared" si="0"/>
        <v>4330</v>
      </c>
      <c r="C8" s="89">
        <v>2145</v>
      </c>
      <c r="D8" s="90">
        <f t="shared" si="1"/>
        <v>49.53810623556582</v>
      </c>
      <c r="E8" s="89">
        <v>160</v>
      </c>
      <c r="F8" s="90">
        <f t="shared" si="2"/>
        <v>3.695150115473441</v>
      </c>
      <c r="G8" s="94">
        <v>404</v>
      </c>
      <c r="H8" s="90">
        <f t="shared" si="3"/>
        <v>9.33025404157044</v>
      </c>
      <c r="I8" s="89">
        <v>1052</v>
      </c>
      <c r="J8" s="90">
        <f t="shared" si="4"/>
        <v>24.295612009237875</v>
      </c>
      <c r="K8" s="89">
        <v>569</v>
      </c>
      <c r="L8" s="91">
        <f t="shared" si="5"/>
        <v>13.140877598152425</v>
      </c>
    </row>
    <row r="9" spans="1:20" ht="15">
      <c r="A9" s="92">
        <v>2012</v>
      </c>
      <c r="B9" s="88">
        <f t="shared" si="0"/>
        <v>6249</v>
      </c>
      <c r="C9" s="89">
        <v>2209</v>
      </c>
      <c r="D9" s="90">
        <f t="shared" si="1"/>
        <v>35.349655944951195</v>
      </c>
      <c r="E9" s="89">
        <v>145</v>
      </c>
      <c r="F9" s="90">
        <f t="shared" si="2"/>
        <v>2.3203712594015045</v>
      </c>
      <c r="G9" s="94">
        <v>1176</v>
      </c>
      <c r="H9" s="90">
        <f t="shared" si="3"/>
        <v>18.819011041766682</v>
      </c>
      <c r="I9" s="89">
        <v>2146</v>
      </c>
      <c r="J9" s="90">
        <f t="shared" si="4"/>
        <v>34.34149463914226</v>
      </c>
      <c r="K9" s="89">
        <v>573</v>
      </c>
      <c r="L9" s="91">
        <f t="shared" si="5"/>
        <v>9.169467114738358</v>
      </c>
      <c r="R9" s="74"/>
      <c r="S9" s="74"/>
      <c r="T9" s="74"/>
    </row>
    <row r="10" spans="1:20" ht="15">
      <c r="A10" s="92">
        <v>2013</v>
      </c>
      <c r="B10" s="88">
        <f t="shared" si="0"/>
        <v>13138.36</v>
      </c>
      <c r="C10" s="89">
        <v>5403.64</v>
      </c>
      <c r="D10" s="90">
        <f t="shared" si="1"/>
        <v>41.12872535080482</v>
      </c>
      <c r="E10" s="89">
        <v>248.8</v>
      </c>
      <c r="F10" s="90">
        <f t="shared" si="2"/>
        <v>1.8936914500744386</v>
      </c>
      <c r="G10" s="94">
        <v>2253.48</v>
      </c>
      <c r="H10" s="90">
        <f t="shared" si="3"/>
        <v>17.151912415248173</v>
      </c>
      <c r="I10" s="89">
        <v>2130.61</v>
      </c>
      <c r="J10" s="90">
        <f t="shared" si="4"/>
        <v>16.216711979272908</v>
      </c>
      <c r="K10" s="89">
        <v>3101.83</v>
      </c>
      <c r="L10" s="91">
        <f t="shared" si="5"/>
        <v>23.60895880459966</v>
      </c>
      <c r="S10" s="74"/>
      <c r="T10" s="74"/>
    </row>
    <row r="11" spans="1:20" ht="15">
      <c r="A11" s="92">
        <v>2014</v>
      </c>
      <c r="B11" s="88">
        <f t="shared" si="0"/>
        <v>15375.330000000002</v>
      </c>
      <c r="C11" s="89">
        <v>6367.22</v>
      </c>
      <c r="D11" s="90">
        <f t="shared" si="1"/>
        <v>41.411924166830886</v>
      </c>
      <c r="E11" s="89">
        <v>376.33</v>
      </c>
      <c r="F11" s="90">
        <f t="shared" si="2"/>
        <v>2.4476222624164814</v>
      </c>
      <c r="G11" s="89">
        <v>2948.12</v>
      </c>
      <c r="H11" s="90">
        <f t="shared" si="3"/>
        <v>19.17435268056035</v>
      </c>
      <c r="I11" s="89">
        <v>1044.71</v>
      </c>
      <c r="J11" s="90">
        <f t="shared" si="4"/>
        <v>6.794715950812112</v>
      </c>
      <c r="K11" s="89">
        <v>4638.95</v>
      </c>
      <c r="L11" s="91">
        <f t="shared" si="5"/>
        <v>30.171384939380157</v>
      </c>
      <c r="S11" s="74"/>
      <c r="T11" s="74"/>
    </row>
    <row r="12" spans="1:20" ht="15">
      <c r="A12" s="92">
        <v>2015</v>
      </c>
      <c r="B12" s="88">
        <f t="shared" si="0"/>
        <v>9845.05</v>
      </c>
      <c r="C12" s="89">
        <v>1491.47</v>
      </c>
      <c r="D12" s="90">
        <f t="shared" si="1"/>
        <v>15.14944058181523</v>
      </c>
      <c r="E12" s="89">
        <v>516.74</v>
      </c>
      <c r="F12" s="90">
        <f t="shared" si="2"/>
        <v>5.248729056734095</v>
      </c>
      <c r="G12" s="89">
        <v>3026.58</v>
      </c>
      <c r="H12" s="90">
        <f t="shared" si="3"/>
        <v>30.74214960817873</v>
      </c>
      <c r="I12" s="89">
        <v>907.95</v>
      </c>
      <c r="J12" s="90">
        <f t="shared" si="4"/>
        <v>9.222401105123895</v>
      </c>
      <c r="K12" s="89">
        <v>3902.31</v>
      </c>
      <c r="L12" s="91">
        <f t="shared" si="5"/>
        <v>39.63727964814805</v>
      </c>
      <c r="O12" s="12"/>
      <c r="P12" s="12"/>
      <c r="S12" s="74"/>
      <c r="T12" s="74"/>
    </row>
    <row r="13" spans="1:20" ht="15">
      <c r="A13" s="92">
        <v>2016</v>
      </c>
      <c r="B13" s="88">
        <f t="shared" si="0"/>
        <v>8863.043</v>
      </c>
      <c r="C13" s="89">
        <v>1738.561</v>
      </c>
      <c r="D13" s="90">
        <f t="shared" si="1"/>
        <v>19.61584751422282</v>
      </c>
      <c r="E13" s="89">
        <v>451.683</v>
      </c>
      <c r="F13" s="90">
        <f t="shared" si="2"/>
        <v>5.0962519306292435</v>
      </c>
      <c r="G13" s="89">
        <v>2782.79</v>
      </c>
      <c r="H13" s="90">
        <f t="shared" si="3"/>
        <v>31.397681360679396</v>
      </c>
      <c r="I13" s="89">
        <v>294.28</v>
      </c>
      <c r="J13" s="90">
        <f t="shared" si="4"/>
        <v>3.320304324372566</v>
      </c>
      <c r="K13" s="89">
        <v>3595.729</v>
      </c>
      <c r="L13" s="91">
        <f t="shared" si="5"/>
        <v>40.56991487009597</v>
      </c>
      <c r="O13" s="13"/>
      <c r="P13" s="13"/>
      <c r="T13" s="74"/>
    </row>
    <row r="14" spans="1:16" ht="15">
      <c r="A14" s="92">
        <v>2017</v>
      </c>
      <c r="B14" s="88">
        <f t="shared" si="0"/>
        <v>13278.9</v>
      </c>
      <c r="C14" s="95">
        <v>4142</v>
      </c>
      <c r="D14" s="90">
        <f t="shared" si="1"/>
        <v>31.19234273923292</v>
      </c>
      <c r="E14" s="95">
        <v>238.2</v>
      </c>
      <c r="F14" s="90">
        <f t="shared" si="2"/>
        <v>1.7938232835551138</v>
      </c>
      <c r="G14" s="95">
        <v>2699.3</v>
      </c>
      <c r="H14" s="90">
        <f t="shared" si="3"/>
        <v>20.327737990345586</v>
      </c>
      <c r="I14" s="95">
        <v>347.2</v>
      </c>
      <c r="J14" s="90">
        <f t="shared" si="4"/>
        <v>2.6146744082717692</v>
      </c>
      <c r="K14" s="95">
        <v>5852.2</v>
      </c>
      <c r="L14" s="91">
        <f t="shared" si="5"/>
        <v>44.07142157859461</v>
      </c>
      <c r="O14" s="13"/>
      <c r="P14" s="13"/>
    </row>
    <row r="15" spans="1:16" ht="15">
      <c r="A15" s="92">
        <v>2018</v>
      </c>
      <c r="B15" s="88">
        <f t="shared" si="0"/>
        <v>13447.699999999999</v>
      </c>
      <c r="C15" s="95">
        <v>4936.3</v>
      </c>
      <c r="D15" s="90">
        <f t="shared" si="1"/>
        <v>36.70739234218491</v>
      </c>
      <c r="E15" s="95">
        <v>601.9</v>
      </c>
      <c r="F15" s="90">
        <f t="shared" si="2"/>
        <v>4.475858325215465</v>
      </c>
      <c r="G15" s="95">
        <v>2416</v>
      </c>
      <c r="H15" s="90">
        <f t="shared" si="3"/>
        <v>17.96589751407304</v>
      </c>
      <c r="I15" s="95">
        <v>269.1</v>
      </c>
      <c r="J15" s="90">
        <f t="shared" si="4"/>
        <v>2.0010856875153373</v>
      </c>
      <c r="K15" s="95">
        <v>5224.4</v>
      </c>
      <c r="L15" s="91">
        <f t="shared" si="5"/>
        <v>38.84976613101125</v>
      </c>
      <c r="O15" s="13"/>
      <c r="P15" s="13"/>
    </row>
    <row r="16" spans="1:17" ht="15">
      <c r="A16" s="72"/>
      <c r="H16" s="96"/>
      <c r="I16" s="96"/>
      <c r="J16" s="96"/>
      <c r="K16" s="96"/>
      <c r="L16" s="97"/>
      <c r="O16" s="13"/>
      <c r="P16" s="13"/>
      <c r="Q16" s="74"/>
    </row>
    <row r="17" spans="1:17" ht="15">
      <c r="A17" s="86" t="s">
        <v>550</v>
      </c>
      <c r="O17" s="13"/>
      <c r="P17" s="13"/>
      <c r="Q17" s="74"/>
    </row>
    <row r="18" spans="1:16" ht="14.25">
      <c r="A18" s="203" t="s">
        <v>528</v>
      </c>
      <c r="B18" s="206" t="s">
        <v>546</v>
      </c>
      <c r="C18" s="200" t="s">
        <v>539</v>
      </c>
      <c r="D18" s="201"/>
      <c r="E18" s="201"/>
      <c r="F18" s="201"/>
      <c r="G18" s="201"/>
      <c r="H18" s="201"/>
      <c r="I18" s="201"/>
      <c r="J18" s="201"/>
      <c r="K18" s="201"/>
      <c r="L18" s="202"/>
      <c r="O18" s="13"/>
      <c r="P18" s="13"/>
    </row>
    <row r="19" spans="1:12" ht="14.25">
      <c r="A19" s="204"/>
      <c r="B19" s="207"/>
      <c r="C19" s="209" t="s">
        <v>543</v>
      </c>
      <c r="D19" s="210"/>
      <c r="E19" s="209" t="s">
        <v>544</v>
      </c>
      <c r="F19" s="210"/>
      <c r="G19" s="209" t="s">
        <v>533</v>
      </c>
      <c r="H19" s="210"/>
      <c r="I19" s="209" t="s">
        <v>534</v>
      </c>
      <c r="J19" s="210"/>
      <c r="K19" s="209" t="s">
        <v>545</v>
      </c>
      <c r="L19" s="210"/>
    </row>
    <row r="20" spans="1:12" ht="28.5">
      <c r="A20" s="205"/>
      <c r="B20" s="208"/>
      <c r="C20" s="98" t="s">
        <v>540</v>
      </c>
      <c r="D20" s="98" t="s">
        <v>537</v>
      </c>
      <c r="E20" s="98" t="s">
        <v>540</v>
      </c>
      <c r="F20" s="98" t="s">
        <v>537</v>
      </c>
      <c r="G20" s="98" t="s">
        <v>540</v>
      </c>
      <c r="H20" s="98" t="s">
        <v>537</v>
      </c>
      <c r="I20" s="98" t="s">
        <v>540</v>
      </c>
      <c r="J20" s="98" t="s">
        <v>537</v>
      </c>
      <c r="K20" s="98" t="s">
        <v>540</v>
      </c>
      <c r="L20" s="98" t="s">
        <v>537</v>
      </c>
    </row>
    <row r="21" spans="1:12" ht="15" hidden="1">
      <c r="A21" s="87">
        <v>2008</v>
      </c>
      <c r="B21" s="88">
        <f aca="true" t="shared" si="6" ref="B21:B31">+C21+E21+G21+I21+K21</f>
        <v>5727</v>
      </c>
      <c r="C21" s="89">
        <v>5109</v>
      </c>
      <c r="D21" s="90">
        <f aca="true" t="shared" si="7" ref="D21:D31">+C21/B21*100</f>
        <v>89.2090099528549</v>
      </c>
      <c r="E21" s="89">
        <v>159</v>
      </c>
      <c r="F21" s="90">
        <f aca="true" t="shared" si="8" ref="F21:F31">+E21/B21*100</f>
        <v>2.776322682032478</v>
      </c>
      <c r="G21" s="89">
        <v>117</v>
      </c>
      <c r="H21" s="90">
        <f aca="true" t="shared" si="9" ref="H21:H31">+G21/B21*100</f>
        <v>2.0429544264012574</v>
      </c>
      <c r="I21" s="89">
        <v>209</v>
      </c>
      <c r="J21" s="90">
        <f aca="true" t="shared" si="10" ref="J21:J31">+I21/B21*100</f>
        <v>3.6493801292125023</v>
      </c>
      <c r="K21" s="89">
        <v>133</v>
      </c>
      <c r="L21" s="91">
        <f aca="true" t="shared" si="11" ref="L21:L31">+K21/B21*100</f>
        <v>2.322332809498865</v>
      </c>
    </row>
    <row r="22" spans="1:12" ht="15" hidden="1">
      <c r="A22" s="87">
        <v>2009</v>
      </c>
      <c r="B22" s="88">
        <f t="shared" si="6"/>
        <v>5568</v>
      </c>
      <c r="C22" s="89">
        <v>4812</v>
      </c>
      <c r="D22" s="90">
        <f t="shared" si="7"/>
        <v>86.42241379310344</v>
      </c>
      <c r="E22" s="89">
        <v>227</v>
      </c>
      <c r="F22" s="90">
        <f t="shared" si="8"/>
        <v>4.076867816091954</v>
      </c>
      <c r="G22" s="89">
        <v>151</v>
      </c>
      <c r="H22" s="90">
        <f t="shared" si="9"/>
        <v>2.7119252873563218</v>
      </c>
      <c r="I22" s="89">
        <v>218</v>
      </c>
      <c r="J22" s="90">
        <f t="shared" si="10"/>
        <v>3.915229885057471</v>
      </c>
      <c r="K22" s="89">
        <v>160</v>
      </c>
      <c r="L22" s="91">
        <f t="shared" si="11"/>
        <v>2.8735632183908044</v>
      </c>
    </row>
    <row r="23" spans="1:256" ht="15">
      <c r="A23" s="92">
        <v>2010</v>
      </c>
      <c r="B23" s="88">
        <f t="shared" si="6"/>
        <v>5260</v>
      </c>
      <c r="C23" s="93">
        <v>4339</v>
      </c>
      <c r="D23" s="90">
        <f t="shared" si="7"/>
        <v>82.49049429657795</v>
      </c>
      <c r="E23" s="93">
        <v>208</v>
      </c>
      <c r="F23" s="90">
        <f t="shared" si="8"/>
        <v>3.954372623574144</v>
      </c>
      <c r="G23" s="93">
        <v>278</v>
      </c>
      <c r="H23" s="90">
        <f t="shared" si="9"/>
        <v>5.285171102661597</v>
      </c>
      <c r="I23" s="93">
        <v>241</v>
      </c>
      <c r="J23" s="90">
        <f t="shared" si="10"/>
        <v>4.581749049429658</v>
      </c>
      <c r="K23" s="93">
        <v>194</v>
      </c>
      <c r="L23" s="91">
        <f t="shared" si="11"/>
        <v>3.6882129277566538</v>
      </c>
      <c r="M23" s="99"/>
      <c r="O23" s="99"/>
      <c r="P23" s="99"/>
      <c r="Q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5">
      <c r="A24" s="92">
        <v>2011</v>
      </c>
      <c r="B24" s="88">
        <f t="shared" si="6"/>
        <v>5119</v>
      </c>
      <c r="C24" s="89">
        <v>3148</v>
      </c>
      <c r="D24" s="90">
        <f t="shared" si="7"/>
        <v>61.49638601289315</v>
      </c>
      <c r="E24" s="89">
        <v>221</v>
      </c>
      <c r="F24" s="90">
        <f t="shared" si="8"/>
        <v>4.3172494627857</v>
      </c>
      <c r="G24" s="94">
        <v>363</v>
      </c>
      <c r="H24" s="90">
        <f t="shared" si="9"/>
        <v>7.091228755616331</v>
      </c>
      <c r="I24" s="89">
        <v>1029</v>
      </c>
      <c r="J24" s="90">
        <f t="shared" si="10"/>
        <v>20.101582340300837</v>
      </c>
      <c r="K24" s="89">
        <v>358</v>
      </c>
      <c r="L24" s="91">
        <f t="shared" si="11"/>
        <v>6.9935534284039855</v>
      </c>
      <c r="M24" s="99"/>
      <c r="O24" s="99"/>
      <c r="P24" s="99"/>
      <c r="Q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5.75">
      <c r="A25" s="92">
        <v>2012</v>
      </c>
      <c r="B25" s="88">
        <f t="shared" si="6"/>
        <v>9247</v>
      </c>
      <c r="C25" s="89">
        <v>3978</v>
      </c>
      <c r="D25" s="90">
        <f t="shared" si="7"/>
        <v>43.01935762950146</v>
      </c>
      <c r="E25" s="89">
        <v>231</v>
      </c>
      <c r="F25" s="90">
        <f t="shared" si="8"/>
        <v>2.498107494322483</v>
      </c>
      <c r="G25" s="94">
        <v>1707</v>
      </c>
      <c r="H25" s="90">
        <f t="shared" si="9"/>
        <v>18.460041094408997</v>
      </c>
      <c r="I25" s="89">
        <v>2738</v>
      </c>
      <c r="J25" s="90">
        <f t="shared" si="10"/>
        <v>29.60960311452363</v>
      </c>
      <c r="K25" s="89">
        <v>593</v>
      </c>
      <c r="L25" s="91">
        <f t="shared" si="11"/>
        <v>6.41289066724343</v>
      </c>
      <c r="M25" s="99"/>
      <c r="O25" s="100"/>
      <c r="P25" s="99"/>
      <c r="Q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5.75">
      <c r="A26" s="92">
        <v>2013</v>
      </c>
      <c r="B26" s="88">
        <f t="shared" si="6"/>
        <v>16594.86</v>
      </c>
      <c r="C26" s="89">
        <v>9271.55</v>
      </c>
      <c r="D26" s="90">
        <f t="shared" si="7"/>
        <v>55.87001035260315</v>
      </c>
      <c r="E26" s="89">
        <v>416.94</v>
      </c>
      <c r="F26" s="90">
        <f t="shared" si="8"/>
        <v>2.5124647029260867</v>
      </c>
      <c r="G26" s="94">
        <v>2873.12</v>
      </c>
      <c r="H26" s="90">
        <f t="shared" si="9"/>
        <v>17.313312676334718</v>
      </c>
      <c r="I26" s="89">
        <v>2035.68</v>
      </c>
      <c r="J26" s="90">
        <f t="shared" si="10"/>
        <v>12.26693084485196</v>
      </c>
      <c r="K26" s="89">
        <v>1997.57</v>
      </c>
      <c r="L26" s="91">
        <f t="shared" si="11"/>
        <v>12.037281423284076</v>
      </c>
      <c r="M26" s="99"/>
      <c r="O26" s="100"/>
      <c r="Q26" s="99"/>
      <c r="R26" s="74"/>
      <c r="S26" s="74"/>
      <c r="T26" s="74"/>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5.75">
      <c r="A27" s="92">
        <v>2014</v>
      </c>
      <c r="B27" s="88">
        <f t="shared" si="6"/>
        <v>19799.06</v>
      </c>
      <c r="C27" s="89">
        <v>10747.11</v>
      </c>
      <c r="D27" s="90">
        <f t="shared" si="7"/>
        <v>54.2809103058428</v>
      </c>
      <c r="E27" s="89">
        <v>623.24</v>
      </c>
      <c r="F27" s="90">
        <f t="shared" si="8"/>
        <v>3.147826209931178</v>
      </c>
      <c r="G27" s="89">
        <v>4113.72</v>
      </c>
      <c r="H27" s="90">
        <f t="shared" si="9"/>
        <v>20.77735003580978</v>
      </c>
      <c r="I27" s="89">
        <v>973.15</v>
      </c>
      <c r="J27" s="90">
        <f t="shared" si="10"/>
        <v>4.915132334565378</v>
      </c>
      <c r="K27" s="89">
        <v>3341.84</v>
      </c>
      <c r="L27" s="91">
        <f t="shared" si="11"/>
        <v>16.87878111385086</v>
      </c>
      <c r="M27" s="99"/>
      <c r="O27" s="100"/>
      <c r="P27" s="101"/>
      <c r="Q27" s="99"/>
      <c r="R27" s="74"/>
      <c r="S27" s="74"/>
      <c r="T27" s="7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5.75">
      <c r="A28" s="92">
        <v>2015</v>
      </c>
      <c r="B28" s="88">
        <f t="shared" si="6"/>
        <v>13687.86</v>
      </c>
      <c r="C28" s="89">
        <v>3018.02</v>
      </c>
      <c r="D28" s="90">
        <f t="shared" si="7"/>
        <v>22.048881271433224</v>
      </c>
      <c r="E28" s="89">
        <v>854.61</v>
      </c>
      <c r="F28" s="90">
        <f t="shared" si="8"/>
        <v>6.243561813168749</v>
      </c>
      <c r="G28" s="89">
        <v>4969.14</v>
      </c>
      <c r="H28" s="90">
        <f t="shared" si="9"/>
        <v>36.30326435249922</v>
      </c>
      <c r="I28" s="89">
        <v>808.35</v>
      </c>
      <c r="J28" s="90">
        <f t="shared" si="10"/>
        <v>5.905598099337661</v>
      </c>
      <c r="K28" s="89">
        <v>4037.74</v>
      </c>
      <c r="L28" s="91">
        <f t="shared" si="11"/>
        <v>29.498694463561137</v>
      </c>
      <c r="M28" s="99"/>
      <c r="O28" s="100"/>
      <c r="P28" s="101"/>
      <c r="Q28" s="99"/>
      <c r="R28" s="74"/>
      <c r="S28" s="74"/>
      <c r="T28" s="74"/>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5.75">
      <c r="A29" s="92">
        <v>2016</v>
      </c>
      <c r="B29" s="88">
        <f t="shared" si="6"/>
        <v>13610.587816</v>
      </c>
      <c r="C29" s="89">
        <v>3356.186848</v>
      </c>
      <c r="D29" s="90">
        <f t="shared" si="7"/>
        <v>24.65864732201071</v>
      </c>
      <c r="E29" s="89">
        <v>801.275477</v>
      </c>
      <c r="F29" s="90">
        <f t="shared" si="8"/>
        <v>5.887148210146048</v>
      </c>
      <c r="G29" s="89">
        <v>5021.995819</v>
      </c>
      <c r="H29" s="90">
        <f t="shared" si="9"/>
        <v>36.89771438891395</v>
      </c>
      <c r="I29" s="89">
        <v>273.744429</v>
      </c>
      <c r="J29" s="90">
        <f t="shared" si="10"/>
        <v>2.0112608852807834</v>
      </c>
      <c r="K29" s="89">
        <v>4157.385243</v>
      </c>
      <c r="L29" s="91">
        <f t="shared" si="11"/>
        <v>30.545229193648517</v>
      </c>
      <c r="M29" s="99"/>
      <c r="O29" s="100"/>
      <c r="P29" s="101"/>
      <c r="Q29" s="99"/>
      <c r="R29" s="99"/>
      <c r="S29" s="99"/>
      <c r="T29" s="74"/>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16" ht="15.75">
      <c r="A30" s="92">
        <v>2017</v>
      </c>
      <c r="B30" s="88">
        <f t="shared" si="6"/>
        <v>19698.100000000002</v>
      </c>
      <c r="C30" s="95">
        <v>7347.5</v>
      </c>
      <c r="D30" s="90">
        <f t="shared" si="7"/>
        <v>37.300551829871914</v>
      </c>
      <c r="E30" s="95">
        <v>474.3</v>
      </c>
      <c r="F30" s="90">
        <f t="shared" si="8"/>
        <v>2.4078464420426333</v>
      </c>
      <c r="G30" s="95">
        <v>5409.9</v>
      </c>
      <c r="H30" s="90">
        <f t="shared" si="9"/>
        <v>27.46407013874434</v>
      </c>
      <c r="I30" s="95">
        <v>367.2</v>
      </c>
      <c r="J30" s="90">
        <f t="shared" si="10"/>
        <v>1.864139180936232</v>
      </c>
      <c r="K30" s="95">
        <v>6099.2</v>
      </c>
      <c r="L30" s="91">
        <f t="shared" si="11"/>
        <v>30.963392408404864</v>
      </c>
      <c r="O30" s="100"/>
      <c r="P30" s="101"/>
    </row>
    <row r="31" spans="1:16" ht="15.75">
      <c r="A31" s="92">
        <v>2018</v>
      </c>
      <c r="B31" s="88">
        <f t="shared" si="6"/>
        <v>22277.300000000003</v>
      </c>
      <c r="C31" s="95">
        <v>9876.9</v>
      </c>
      <c r="D31" s="90">
        <f t="shared" si="7"/>
        <v>44.33616282044951</v>
      </c>
      <c r="E31" s="95">
        <v>1003.4</v>
      </c>
      <c r="F31" s="90">
        <f t="shared" si="8"/>
        <v>4.504136497690474</v>
      </c>
      <c r="G31" s="95">
        <v>5352.2</v>
      </c>
      <c r="H31" s="90">
        <f t="shared" si="9"/>
        <v>24.025353162187514</v>
      </c>
      <c r="I31" s="95">
        <v>564.4</v>
      </c>
      <c r="J31" s="90">
        <f t="shared" si="10"/>
        <v>2.5335206690218293</v>
      </c>
      <c r="K31" s="95">
        <v>5480.4</v>
      </c>
      <c r="L31" s="91">
        <f t="shared" si="11"/>
        <v>24.600826850650655</v>
      </c>
      <c r="O31" s="102"/>
      <c r="P31" s="101"/>
    </row>
    <row r="32" spans="1:16" ht="13.5">
      <c r="A32" s="78" t="s">
        <v>541</v>
      </c>
      <c r="O32" s="101"/>
      <c r="P32" s="101"/>
    </row>
    <row r="33" spans="3:17" ht="15">
      <c r="C33" s="103"/>
      <c r="P33" s="76"/>
      <c r="Q33" s="76"/>
    </row>
    <row r="34" spans="5:17" ht="15">
      <c r="E34" s="69"/>
      <c r="F34" s="69"/>
      <c r="P34" s="76"/>
      <c r="Q34" s="76"/>
    </row>
    <row r="35" spans="16:17" ht="15">
      <c r="P35" s="76"/>
      <c r="Q35" s="76"/>
    </row>
    <row r="36" spans="16:17" ht="15">
      <c r="P36" s="76"/>
      <c r="Q36" s="76"/>
    </row>
    <row r="37" spans="16:17" ht="15">
      <c r="P37" s="76"/>
      <c r="Q37" s="76"/>
    </row>
    <row r="38" spans="16:17" ht="15">
      <c r="P38" s="76"/>
      <c r="Q38" s="76"/>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7.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9" customWidth="1"/>
    <col min="2" max="2" width="13.7109375" style="59" customWidth="1"/>
    <col min="3" max="6" width="17.8515625" style="59" customWidth="1"/>
    <col min="7" max="9" width="8.57421875" style="59" bestFit="1" customWidth="1"/>
    <col min="10" max="14" width="8.421875" style="59" bestFit="1" customWidth="1"/>
    <col min="15" max="15" width="9.421875" style="59" bestFit="1" customWidth="1"/>
    <col min="16" max="16" width="9.140625" style="59" customWidth="1"/>
    <col min="17" max="17" width="10.421875" style="59" bestFit="1" customWidth="1"/>
    <col min="18" max="16384" width="9.140625" style="59" customWidth="1"/>
  </cols>
  <sheetData>
    <row r="1" ht="18.75">
      <c r="A1" s="152" t="s">
        <v>583</v>
      </c>
    </row>
    <row r="2" ht="9" customHeight="1"/>
    <row r="3" spans="1:4" ht="16.5">
      <c r="A3" s="215" t="s">
        <v>557</v>
      </c>
      <c r="B3" s="215"/>
      <c r="C3" s="171" t="s">
        <v>573</v>
      </c>
      <c r="D3" s="171"/>
    </row>
    <row r="4" spans="1:14" ht="21" customHeight="1">
      <c r="A4" s="215"/>
      <c r="B4" s="215"/>
      <c r="C4" s="170" t="s">
        <v>574</v>
      </c>
      <c r="D4" s="159" t="s">
        <v>575</v>
      </c>
      <c r="E4" s="153"/>
      <c r="F4" s="153"/>
      <c r="G4" s="153"/>
      <c r="H4" s="153"/>
      <c r="I4" s="153"/>
      <c r="J4" s="153"/>
      <c r="K4" s="153"/>
      <c r="L4" s="153"/>
      <c r="M4" s="153"/>
      <c r="N4" s="153"/>
    </row>
    <row r="5" spans="1:14" ht="21" customHeight="1">
      <c r="A5" s="219">
        <v>2013</v>
      </c>
      <c r="B5" s="219"/>
      <c r="C5" s="161">
        <v>23910.33199999999</v>
      </c>
      <c r="D5" s="161">
        <v>31792.054064000004</v>
      </c>
      <c r="E5" s="155"/>
      <c r="F5" s="155"/>
      <c r="G5" s="155"/>
      <c r="H5" s="155"/>
      <c r="I5" s="155"/>
      <c r="J5" s="155"/>
      <c r="K5" s="155"/>
      <c r="L5" s="155"/>
      <c r="M5" s="155"/>
      <c r="N5" s="155"/>
    </row>
    <row r="6" spans="1:14" ht="21" customHeight="1">
      <c r="A6" s="219">
        <v>2014</v>
      </c>
      <c r="B6" s="219"/>
      <c r="C6" s="161">
        <v>26320.075999999994</v>
      </c>
      <c r="D6" s="161">
        <v>34797.168179</v>
      </c>
      <c r="E6" s="155"/>
      <c r="F6" s="155"/>
      <c r="G6" s="155"/>
      <c r="H6" s="155"/>
      <c r="I6" s="155"/>
      <c r="J6" s="155"/>
      <c r="K6" s="155"/>
      <c r="L6" s="155"/>
      <c r="M6" s="155"/>
      <c r="N6" s="155"/>
    </row>
    <row r="7" spans="1:17" ht="21" customHeight="1">
      <c r="A7" s="219">
        <v>2015</v>
      </c>
      <c r="B7" s="219"/>
      <c r="C7" s="161">
        <v>17461.125129999997</v>
      </c>
      <c r="D7" s="161">
        <v>24716.075974440006</v>
      </c>
      <c r="E7" s="155"/>
      <c r="F7" s="155"/>
      <c r="G7" s="155"/>
      <c r="H7" s="155"/>
      <c r="I7" s="155"/>
      <c r="J7" s="155"/>
      <c r="K7" s="155"/>
      <c r="L7" s="155"/>
      <c r="M7" s="155"/>
      <c r="N7" s="155"/>
      <c r="Q7" s="156"/>
    </row>
    <row r="8" spans="1:14" ht="21" customHeight="1">
      <c r="A8" s="220">
        <v>2016</v>
      </c>
      <c r="B8" s="165" t="s">
        <v>576</v>
      </c>
      <c r="C8" s="166">
        <v>8668.112063999999</v>
      </c>
      <c r="D8" s="166">
        <v>13144.638965099999</v>
      </c>
      <c r="E8" s="155"/>
      <c r="F8" s="155"/>
      <c r="G8" s="155"/>
      <c r="H8" s="155"/>
      <c r="I8" s="155"/>
      <c r="J8" s="155"/>
      <c r="K8" s="155"/>
      <c r="L8" s="155"/>
      <c r="M8" s="155"/>
      <c r="N8" s="155"/>
    </row>
    <row r="9" spans="1:14" ht="21" customHeight="1">
      <c r="A9" s="221"/>
      <c r="B9" s="165" t="s">
        <v>577</v>
      </c>
      <c r="C9" s="166">
        <v>8924.876999999999</v>
      </c>
      <c r="D9" s="166">
        <v>13657.035301499998</v>
      </c>
      <c r="E9" s="155"/>
      <c r="F9" s="155"/>
      <c r="G9" s="155"/>
      <c r="H9" s="155"/>
      <c r="I9" s="155"/>
      <c r="J9" s="155"/>
      <c r="K9" s="155"/>
      <c r="L9" s="155"/>
      <c r="M9" s="155"/>
      <c r="N9" s="155"/>
    </row>
    <row r="10" spans="1:14" ht="21" customHeight="1">
      <c r="A10" s="222"/>
      <c r="B10" s="165" t="s">
        <v>495</v>
      </c>
      <c r="C10" s="167">
        <v>17592.989063999998</v>
      </c>
      <c r="D10" s="167">
        <v>26801.674266599992</v>
      </c>
      <c r="E10" s="155"/>
      <c r="F10" s="155"/>
      <c r="G10" s="155"/>
      <c r="H10" s="155"/>
      <c r="I10" s="155"/>
      <c r="J10" s="155"/>
      <c r="K10" s="155"/>
      <c r="L10" s="155"/>
      <c r="M10" s="155"/>
      <c r="N10" s="155"/>
    </row>
    <row r="11" spans="1:14" ht="21" customHeight="1">
      <c r="A11" s="168">
        <v>2017</v>
      </c>
      <c r="B11" s="169"/>
      <c r="C11" s="167">
        <v>24827</v>
      </c>
      <c r="D11" s="167">
        <v>39230</v>
      </c>
      <c r="E11" s="157"/>
      <c r="F11" s="157"/>
      <c r="G11" s="157"/>
      <c r="H11" s="157"/>
      <c r="I11" s="157"/>
      <c r="J11" s="155"/>
      <c r="K11" s="155"/>
      <c r="L11" s="155"/>
      <c r="M11" s="155"/>
      <c r="N11" s="155"/>
    </row>
    <row r="12" spans="1:5" ht="21" customHeight="1">
      <c r="A12" s="168">
        <v>2018</v>
      </c>
      <c r="B12" s="165"/>
      <c r="C12" s="167">
        <v>27998</v>
      </c>
      <c r="D12" s="167">
        <v>47949</v>
      </c>
      <c r="E12" s="155"/>
    </row>
    <row r="13" spans="2:15" ht="15">
      <c r="B13" s="153"/>
      <c r="C13" s="155"/>
      <c r="D13" s="155"/>
      <c r="E13" s="155"/>
      <c r="F13" s="155"/>
      <c r="G13" s="155"/>
      <c r="H13" s="155"/>
      <c r="I13" s="155"/>
      <c r="J13" s="155"/>
      <c r="K13" s="155"/>
      <c r="L13" s="155"/>
      <c r="M13" s="155"/>
      <c r="N13" s="155"/>
      <c r="O13" s="155"/>
    </row>
    <row r="14" spans="1:8" ht="18.75">
      <c r="A14" s="152" t="s">
        <v>586</v>
      </c>
      <c r="C14" s="164"/>
      <c r="D14" s="164"/>
      <c r="E14" s="164"/>
      <c r="F14" s="164"/>
      <c r="G14" s="164"/>
      <c r="H14" s="164"/>
    </row>
    <row r="15" spans="2:8" ht="6.75" customHeight="1">
      <c r="B15" s="164"/>
      <c r="C15" s="164"/>
      <c r="D15" s="164"/>
      <c r="E15" s="164"/>
      <c r="F15" s="164"/>
      <c r="G15" s="164"/>
      <c r="H15" s="164"/>
    </row>
    <row r="16" spans="1:8" ht="21" customHeight="1">
      <c r="A16" s="211" t="s">
        <v>578</v>
      </c>
      <c r="B16" s="212"/>
      <c r="C16" s="215" t="s">
        <v>498</v>
      </c>
      <c r="D16" s="215"/>
      <c r="E16" s="216" t="s">
        <v>579</v>
      </c>
      <c r="F16" s="216"/>
      <c r="G16" s="164"/>
      <c r="H16" s="164"/>
    </row>
    <row r="17" spans="1:8" ht="33">
      <c r="A17" s="213"/>
      <c r="B17" s="214"/>
      <c r="C17" s="159" t="s">
        <v>495</v>
      </c>
      <c r="D17" s="160" t="s">
        <v>580</v>
      </c>
      <c r="E17" s="159" t="s">
        <v>495</v>
      </c>
      <c r="F17" s="160" t="s">
        <v>580</v>
      </c>
      <c r="G17" s="164"/>
      <c r="H17" s="164"/>
    </row>
    <row r="18" spans="1:8" ht="28.5" customHeight="1">
      <c r="A18" s="217">
        <v>2014</v>
      </c>
      <c r="B18" s="217"/>
      <c r="C18" s="161">
        <v>26320.075999999994</v>
      </c>
      <c r="D18" s="161">
        <v>2193.3396666666663</v>
      </c>
      <c r="E18" s="161">
        <v>34797.168179</v>
      </c>
      <c r="F18" s="161">
        <v>2899.764014916667</v>
      </c>
      <c r="G18" s="164"/>
      <c r="H18" s="164"/>
    </row>
    <row r="19" spans="1:8" ht="53.25" customHeight="1">
      <c r="A19" s="218" t="s">
        <v>581</v>
      </c>
      <c r="B19" s="218"/>
      <c r="C19" s="161">
        <v>26129.237193999998</v>
      </c>
      <c r="D19" s="161">
        <v>1451.6242885555555</v>
      </c>
      <c r="E19" s="161">
        <v>37860.714939540005</v>
      </c>
      <c r="F19" s="161">
        <v>2103.373052196667</v>
      </c>
      <c r="G19" s="164"/>
      <c r="H19" s="164"/>
    </row>
    <row r="20" spans="1:8" ht="68.25" customHeight="1">
      <c r="A20" s="218" t="s">
        <v>587</v>
      </c>
      <c r="B20" s="218"/>
      <c r="C20" s="161">
        <v>61749.9</v>
      </c>
      <c r="D20" s="161">
        <f>+C20/30</f>
        <v>2058.33</v>
      </c>
      <c r="E20" s="161">
        <v>100836</v>
      </c>
      <c r="F20" s="161">
        <f>+E20/30</f>
        <v>3361.2</v>
      </c>
      <c r="G20" s="164"/>
      <c r="H20" s="164"/>
    </row>
    <row r="21" spans="2:8" ht="15.75">
      <c r="B21" s="164"/>
      <c r="C21" s="164"/>
      <c r="D21" s="164"/>
      <c r="E21" s="164"/>
      <c r="F21" s="164"/>
      <c r="G21" s="164"/>
      <c r="H21" s="164"/>
    </row>
    <row r="22" spans="1:8" ht="18.75">
      <c r="A22" s="152" t="s">
        <v>582</v>
      </c>
      <c r="C22" s="164"/>
      <c r="D22" s="164"/>
      <c r="E22" s="164"/>
      <c r="F22" s="164"/>
      <c r="G22" s="164"/>
      <c r="H22" s="164"/>
    </row>
    <row r="23" spans="2:8" ht="15.75">
      <c r="B23" s="164"/>
      <c r="C23" s="164"/>
      <c r="D23" s="164"/>
      <c r="E23" s="164"/>
      <c r="F23" s="164"/>
      <c r="G23" s="164"/>
      <c r="H23" s="164"/>
    </row>
    <row r="24" spans="2:8" ht="15.75">
      <c r="B24" s="164"/>
      <c r="C24" s="164"/>
      <c r="D24" s="164"/>
      <c r="E24" s="164"/>
      <c r="F24" s="164"/>
      <c r="G24" s="164"/>
      <c r="H24" s="164"/>
    </row>
  </sheetData>
  <sheetProtection/>
  <mergeCells count="11">
    <mergeCell ref="A3:B4"/>
    <mergeCell ref="A5:B5"/>
    <mergeCell ref="A6:B6"/>
    <mergeCell ref="A7:B7"/>
    <mergeCell ref="A8:A10"/>
    <mergeCell ref="A16:B17"/>
    <mergeCell ref="C16:D16"/>
    <mergeCell ref="E16:F16"/>
    <mergeCell ref="A18:B18"/>
    <mergeCell ref="A19:B19"/>
    <mergeCell ref="A20:B20"/>
  </mergeCells>
  <printOptions/>
  <pageMargins left="0.7" right="0.7" top="0.75" bottom="0.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9" customWidth="1"/>
    <col min="7" max="7" width="9.28125" style="59" bestFit="1" customWidth="1"/>
    <col min="8" max="8" width="10.421875" style="59" bestFit="1" customWidth="1"/>
    <col min="9" max="9" width="9.421875" style="59" bestFit="1" customWidth="1"/>
  </cols>
  <sheetData>
    <row r="1" s="59" customFormat="1" ht="18.75">
      <c r="A1" s="152" t="s">
        <v>585</v>
      </c>
    </row>
    <row r="2" s="59" customFormat="1" ht="8.25" customHeight="1">
      <c r="J2" s="152"/>
    </row>
    <row r="3" spans="1:10" s="59" customFormat="1" ht="21" customHeight="1">
      <c r="A3" s="215" t="s">
        <v>557</v>
      </c>
      <c r="B3" s="215"/>
      <c r="C3" s="171" t="s">
        <v>573</v>
      </c>
      <c r="D3" s="171"/>
      <c r="E3" s="173"/>
      <c r="F3" s="173"/>
      <c r="J3" s="152"/>
    </row>
    <row r="4" spans="1:10" s="59" customFormat="1" ht="21" customHeight="1">
      <c r="A4" s="215"/>
      <c r="B4" s="215"/>
      <c r="C4" s="171" t="s">
        <v>574</v>
      </c>
      <c r="D4" s="171" t="s">
        <v>575</v>
      </c>
      <c r="E4" s="84"/>
      <c r="F4" s="173"/>
      <c r="G4" s="153"/>
      <c r="H4" s="153"/>
      <c r="I4" s="153"/>
      <c r="J4" s="154"/>
    </row>
    <row r="5" spans="1:13" s="59" customFormat="1" ht="21" customHeight="1">
      <c r="A5" s="228">
        <v>2013</v>
      </c>
      <c r="B5" s="229"/>
      <c r="C5" s="161">
        <v>7822.600999999999</v>
      </c>
      <c r="D5" s="161">
        <v>13376.647458000001</v>
      </c>
      <c r="E5" s="84"/>
      <c r="F5" s="174"/>
      <c r="G5" s="155"/>
      <c r="H5" s="153"/>
      <c r="I5" s="155"/>
      <c r="J5" s="153"/>
      <c r="K5" s="153"/>
      <c r="L5" s="153"/>
      <c r="M5" s="153"/>
    </row>
    <row r="6" spans="1:13" s="59" customFormat="1" ht="21" customHeight="1">
      <c r="A6" s="228">
        <v>2014</v>
      </c>
      <c r="B6" s="229"/>
      <c r="C6" s="161">
        <v>8447.849</v>
      </c>
      <c r="D6" s="161">
        <v>14138.167802</v>
      </c>
      <c r="E6" s="84"/>
      <c r="F6" s="174"/>
      <c r="G6" s="155"/>
      <c r="H6" s="153"/>
      <c r="I6" s="155"/>
      <c r="J6" s="153"/>
      <c r="M6" s="155"/>
    </row>
    <row r="7" spans="1:15" s="59" customFormat="1" ht="21" customHeight="1">
      <c r="A7" s="228">
        <v>2015</v>
      </c>
      <c r="B7" s="229"/>
      <c r="C7" s="161">
        <v>2064.9362700000006</v>
      </c>
      <c r="D7" s="161">
        <v>4773.8832409999995</v>
      </c>
      <c r="E7" s="84"/>
      <c r="F7" s="174"/>
      <c r="G7" s="155"/>
      <c r="H7" s="153"/>
      <c r="I7" s="155"/>
      <c r="J7" s="153"/>
      <c r="M7" s="155"/>
      <c r="O7" s="156"/>
    </row>
    <row r="8" spans="1:13" s="59" customFormat="1" ht="21" customHeight="1">
      <c r="A8" s="225">
        <v>2016</v>
      </c>
      <c r="B8" s="176" t="s">
        <v>576</v>
      </c>
      <c r="C8" s="172">
        <v>716.6037200000001</v>
      </c>
      <c r="D8" s="172">
        <v>1792.1410360000002</v>
      </c>
      <c r="E8" s="84"/>
      <c r="F8" s="175"/>
      <c r="G8" s="155"/>
      <c r="H8" s="153"/>
      <c r="I8" s="155"/>
      <c r="J8" s="153"/>
      <c r="M8" s="155"/>
    </row>
    <row r="9" spans="1:13" s="59" customFormat="1" ht="21" customHeight="1">
      <c r="A9" s="226"/>
      <c r="B9" s="176" t="s">
        <v>577</v>
      </c>
      <c r="C9" s="172">
        <v>1824.9922799999997</v>
      </c>
      <c r="D9" s="172">
        <v>3446.7582429999993</v>
      </c>
      <c r="E9" s="84"/>
      <c r="F9" s="175"/>
      <c r="G9" s="155"/>
      <c r="H9" s="153"/>
      <c r="I9" s="155"/>
      <c r="J9" s="153"/>
      <c r="M9" s="155"/>
    </row>
    <row r="10" spans="1:13" s="59" customFormat="1" ht="21" customHeight="1">
      <c r="A10" s="227"/>
      <c r="B10" s="176" t="s">
        <v>495</v>
      </c>
      <c r="C10" s="167">
        <v>2541.596</v>
      </c>
      <c r="D10" s="167">
        <v>5238.899279</v>
      </c>
      <c r="E10" s="84"/>
      <c r="F10" s="174"/>
      <c r="G10" s="155"/>
      <c r="H10" s="155"/>
      <c r="I10" s="155"/>
      <c r="J10" s="153"/>
      <c r="M10" s="155"/>
    </row>
    <row r="11" spans="1:13" s="59" customFormat="1" ht="21" customHeight="1">
      <c r="A11" s="177">
        <v>2017</v>
      </c>
      <c r="B11" s="178"/>
      <c r="C11" s="167">
        <v>5725.2</v>
      </c>
      <c r="D11" s="167">
        <v>11052.2</v>
      </c>
      <c r="E11" s="84"/>
      <c r="F11" s="174"/>
      <c r="G11" s="157"/>
      <c r="H11" s="155"/>
      <c r="I11" s="155"/>
      <c r="J11" s="153"/>
      <c r="M11" s="155"/>
    </row>
    <row r="12" spans="1:13" s="59" customFormat="1" ht="21" customHeight="1">
      <c r="A12" s="177">
        <v>2018</v>
      </c>
      <c r="B12" s="176"/>
      <c r="C12" s="167">
        <v>7597</v>
      </c>
      <c r="D12" s="167">
        <v>16024.2</v>
      </c>
      <c r="E12" s="84"/>
      <c r="F12" s="174"/>
      <c r="J12" s="153"/>
      <c r="M12" s="155"/>
    </row>
    <row r="13" spans="2:4" s="59" customFormat="1" ht="15">
      <c r="B13" s="153"/>
      <c r="C13" s="158"/>
      <c r="D13" s="158"/>
    </row>
    <row r="14" ht="18.75">
      <c r="A14" s="152" t="s">
        <v>584</v>
      </c>
    </row>
    <row r="15" spans="1:6" ht="16.5">
      <c r="A15" s="211" t="s">
        <v>578</v>
      </c>
      <c r="B15" s="212"/>
      <c r="C15" s="223" t="s">
        <v>498</v>
      </c>
      <c r="D15" s="224"/>
      <c r="E15" s="223" t="s">
        <v>579</v>
      </c>
      <c r="F15" s="224"/>
    </row>
    <row r="16" spans="1:9" ht="33">
      <c r="A16" s="213"/>
      <c r="B16" s="214"/>
      <c r="C16" s="159" t="s">
        <v>495</v>
      </c>
      <c r="D16" s="160" t="s">
        <v>580</v>
      </c>
      <c r="E16" s="159" t="s">
        <v>495</v>
      </c>
      <c r="F16" s="160" t="s">
        <v>580</v>
      </c>
      <c r="G16" s="155"/>
      <c r="H16" s="155"/>
      <c r="I16" s="155"/>
    </row>
    <row r="17" spans="1:9" ht="24.75" customHeight="1">
      <c r="A17" s="217">
        <v>2014</v>
      </c>
      <c r="B17" s="217"/>
      <c r="C17" s="161">
        <v>8447.849</v>
      </c>
      <c r="D17" s="161">
        <v>703.9874166666667</v>
      </c>
      <c r="E17" s="161">
        <v>14138.167802</v>
      </c>
      <c r="F17" s="161">
        <v>1178.1806501666667</v>
      </c>
      <c r="G17" s="155"/>
      <c r="H17" s="155"/>
      <c r="I17" s="155"/>
    </row>
    <row r="18" spans="1:6" ht="54.75" customHeight="1">
      <c r="A18" s="218" t="s">
        <v>581</v>
      </c>
      <c r="B18" s="218"/>
      <c r="C18" s="161">
        <v>2781.539990000001</v>
      </c>
      <c r="D18" s="161">
        <v>154.5299994444445</v>
      </c>
      <c r="E18" s="161">
        <v>6566.024277</v>
      </c>
      <c r="F18" s="161">
        <v>364.7791265</v>
      </c>
    </row>
    <row r="19" spans="1:6" ht="66.75" customHeight="1">
      <c r="A19" s="218" t="s">
        <v>587</v>
      </c>
      <c r="B19" s="218"/>
      <c r="C19" s="161">
        <v>15147.2</v>
      </c>
      <c r="D19" s="161">
        <f>+C19/30</f>
        <v>504.9066666666667</v>
      </c>
      <c r="E19" s="161">
        <v>30523.2</v>
      </c>
      <c r="F19" s="161">
        <f>+E19/30</f>
        <v>1017.44</v>
      </c>
    </row>
    <row r="20" spans="3:4" ht="15">
      <c r="C20" s="162"/>
      <c r="D20" s="162"/>
    </row>
    <row r="21" spans="1:4" ht="18.75">
      <c r="A21" s="152" t="s">
        <v>582</v>
      </c>
      <c r="C21" s="158"/>
      <c r="D21" s="59"/>
    </row>
    <row r="22" spans="3:4" ht="15">
      <c r="C22" s="156"/>
      <c r="D22" s="59"/>
    </row>
    <row r="23" spans="3:4" ht="15">
      <c r="C23" s="156"/>
      <c r="D23" s="59"/>
    </row>
    <row r="24" spans="3:4" ht="15">
      <c r="C24" s="59"/>
      <c r="D24" s="59"/>
    </row>
    <row r="25" spans="3:6" ht="15">
      <c r="C25" s="163"/>
      <c r="D25" s="163"/>
      <c r="E25" s="163"/>
      <c r="F25" s="163"/>
    </row>
    <row r="26" spans="3:4" ht="15">
      <c r="C26" s="59"/>
      <c r="D26" s="59"/>
    </row>
    <row r="27" spans="3:4" ht="15">
      <c r="C27" s="59"/>
      <c r="D27" s="59"/>
    </row>
    <row r="28" spans="2:17" s="59" customFormat="1" ht="15">
      <c r="B28"/>
      <c r="E28"/>
      <c r="J28"/>
      <c r="K28"/>
      <c r="L28"/>
      <c r="M28"/>
      <c r="N28"/>
      <c r="O28"/>
      <c r="P28"/>
      <c r="Q28"/>
    </row>
    <row r="29" spans="2:17" s="59" customFormat="1" ht="15">
      <c r="B29"/>
      <c r="E29"/>
      <c r="J29"/>
      <c r="K29"/>
      <c r="L29"/>
      <c r="M29"/>
      <c r="N29"/>
      <c r="O29"/>
      <c r="P29"/>
      <c r="Q29"/>
    </row>
    <row r="30" spans="2:17" s="59" customFormat="1" ht="15">
      <c r="B30"/>
      <c r="E30"/>
      <c r="J30"/>
      <c r="K30"/>
      <c r="L30"/>
      <c r="M30"/>
      <c r="N30"/>
      <c r="O30"/>
      <c r="P30"/>
      <c r="Q30"/>
    </row>
    <row r="31" spans="2:17" s="59" customFormat="1" ht="15">
      <c r="B31"/>
      <c r="E31"/>
      <c r="F31" s="158"/>
      <c r="H31" s="158"/>
      <c r="J31"/>
      <c r="K31"/>
      <c r="L31"/>
      <c r="M31"/>
      <c r="N31"/>
      <c r="O31"/>
      <c r="P31"/>
      <c r="Q31"/>
    </row>
    <row r="32" spans="2:17" s="59" customFormat="1" ht="15">
      <c r="B32"/>
      <c r="E32"/>
      <c r="F32" s="156"/>
      <c r="H32" s="156"/>
      <c r="J32"/>
      <c r="K32"/>
      <c r="L32"/>
      <c r="M32"/>
      <c r="N32"/>
      <c r="O32"/>
      <c r="P32"/>
      <c r="Q32"/>
    </row>
    <row r="33" spans="2:17" s="59" customFormat="1" ht="15">
      <c r="B33"/>
      <c r="E33"/>
      <c r="J33"/>
      <c r="K33"/>
      <c r="L33"/>
      <c r="M33"/>
      <c r="N33"/>
      <c r="O33"/>
      <c r="P33"/>
      <c r="Q33"/>
    </row>
    <row r="34" spans="2:17" s="59" customFormat="1" ht="15">
      <c r="B34"/>
      <c r="E34"/>
      <c r="J34"/>
      <c r="K34"/>
      <c r="L34"/>
      <c r="M34"/>
      <c r="N34"/>
      <c r="O34"/>
      <c r="P34"/>
      <c r="Q34"/>
    </row>
    <row r="35" spans="2:17" s="59" customFormat="1" ht="15">
      <c r="B35"/>
      <c r="E35"/>
      <c r="J35"/>
      <c r="K35"/>
      <c r="L35"/>
      <c r="M35"/>
      <c r="N35"/>
      <c r="O35"/>
      <c r="P35"/>
      <c r="Q35"/>
    </row>
    <row r="36" spans="2:17" s="59" customFormat="1" ht="15">
      <c r="B36"/>
      <c r="E36"/>
      <c r="J36"/>
      <c r="K36"/>
      <c r="L36"/>
      <c r="M36"/>
      <c r="N36"/>
      <c r="O36"/>
      <c r="P36"/>
      <c r="Q36"/>
    </row>
    <row r="40" spans="2:17" s="59" customFormat="1" ht="15">
      <c r="B40"/>
      <c r="E40"/>
      <c r="J40"/>
      <c r="K40"/>
      <c r="L40"/>
      <c r="M40"/>
      <c r="N40"/>
      <c r="O40"/>
      <c r="P40"/>
      <c r="Q40"/>
    </row>
    <row r="41" spans="2:17" s="59" customFormat="1" ht="15">
      <c r="B41"/>
      <c r="E41"/>
      <c r="J41"/>
      <c r="K41"/>
      <c r="L41"/>
      <c r="M41"/>
      <c r="N41"/>
      <c r="O41"/>
      <c r="P41"/>
      <c r="Q41"/>
    </row>
    <row r="42" spans="2:17" s="59" customFormat="1" ht="15">
      <c r="B42"/>
      <c r="E42"/>
      <c r="J42"/>
      <c r="K42"/>
      <c r="L42"/>
      <c r="M42"/>
      <c r="N42"/>
      <c r="O42"/>
      <c r="P42"/>
      <c r="Q42"/>
    </row>
    <row r="43" spans="2:17" s="59" customFormat="1" ht="15">
      <c r="B43"/>
      <c r="E43"/>
      <c r="J43"/>
      <c r="K43"/>
      <c r="L43"/>
      <c r="M43"/>
      <c r="N43"/>
      <c r="O43"/>
      <c r="P43"/>
      <c r="Q43"/>
    </row>
    <row r="44" spans="2:17" s="59" customFormat="1" ht="15">
      <c r="B44"/>
      <c r="E44"/>
      <c r="J44"/>
      <c r="K44"/>
      <c r="L44"/>
      <c r="M44"/>
      <c r="N44"/>
      <c r="O44"/>
      <c r="P44"/>
      <c r="Q44"/>
    </row>
    <row r="45" spans="2:17" s="59" customFormat="1" ht="15">
      <c r="B45"/>
      <c r="E45"/>
      <c r="J45"/>
      <c r="K45"/>
      <c r="L45"/>
      <c r="M45"/>
      <c r="N45"/>
      <c r="O45"/>
      <c r="P45"/>
      <c r="Q45"/>
    </row>
    <row r="46" spans="2:17" s="59" customFormat="1" ht="15">
      <c r="B46"/>
      <c r="E46"/>
      <c r="J46"/>
      <c r="K46"/>
      <c r="L46"/>
      <c r="M46"/>
      <c r="N46"/>
      <c r="O46"/>
      <c r="P46"/>
      <c r="Q46"/>
    </row>
    <row r="47" spans="2:17" s="59" customFormat="1" ht="15">
      <c r="B47"/>
      <c r="E47"/>
      <c r="F47" s="158"/>
      <c r="H47" s="158"/>
      <c r="J47"/>
      <c r="K47"/>
      <c r="L47"/>
      <c r="M47"/>
      <c r="N47"/>
      <c r="O47"/>
      <c r="P47"/>
      <c r="Q47"/>
    </row>
    <row r="48" spans="2:17" s="59" customFormat="1" ht="15">
      <c r="B48"/>
      <c r="E48"/>
      <c r="F48" s="156"/>
      <c r="H48" s="156"/>
      <c r="J48"/>
      <c r="K48"/>
      <c r="L48"/>
      <c r="M48"/>
      <c r="N48"/>
      <c r="O48"/>
      <c r="P48"/>
      <c r="Q48"/>
    </row>
    <row r="49" spans="2:17" s="59" customFormat="1" ht="15">
      <c r="B49"/>
      <c r="E49"/>
      <c r="J49"/>
      <c r="K49"/>
      <c r="L49"/>
      <c r="M49"/>
      <c r="N49"/>
      <c r="O49"/>
      <c r="P49"/>
      <c r="Q49"/>
    </row>
    <row r="50" spans="2:17" s="59" customFormat="1" ht="15">
      <c r="B50"/>
      <c r="E50"/>
      <c r="J50"/>
      <c r="K50"/>
      <c r="L50"/>
      <c r="M50"/>
      <c r="N50"/>
      <c r="O50"/>
      <c r="P50"/>
      <c r="Q50"/>
    </row>
    <row r="51" spans="2:17" s="59" customFormat="1" ht="15">
      <c r="B51"/>
      <c r="E51"/>
      <c r="J51"/>
      <c r="K51"/>
      <c r="L51"/>
      <c r="M51"/>
      <c r="N51"/>
      <c r="O51"/>
      <c r="P51"/>
      <c r="Q51"/>
    </row>
    <row r="52" spans="2:17" s="59" customFormat="1" ht="15">
      <c r="B52"/>
      <c r="E52"/>
      <c r="J52"/>
      <c r="K52"/>
      <c r="L52"/>
      <c r="M52"/>
      <c r="N52"/>
      <c r="O52"/>
      <c r="P52"/>
      <c r="Q52"/>
    </row>
    <row r="56" spans="2:17" s="59" customFormat="1" ht="15">
      <c r="B56"/>
      <c r="E56"/>
      <c r="J56"/>
      <c r="K56"/>
      <c r="L56"/>
      <c r="M56"/>
      <c r="N56"/>
      <c r="O56"/>
      <c r="P56"/>
      <c r="Q56"/>
    </row>
  </sheetData>
  <sheetProtection/>
  <mergeCells count="11">
    <mergeCell ref="E15:F15"/>
    <mergeCell ref="A8:A10"/>
    <mergeCell ref="A7:B7"/>
    <mergeCell ref="A6:B6"/>
    <mergeCell ref="A5:B5"/>
    <mergeCell ref="A3:B4"/>
    <mergeCell ref="A17:B17"/>
    <mergeCell ref="A18:B18"/>
    <mergeCell ref="A19:B19"/>
    <mergeCell ref="A15:B16"/>
    <mergeCell ref="C15:D15"/>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user-09</cp:lastModifiedBy>
  <cp:lastPrinted>2020-01-02T05:48:04Z</cp:lastPrinted>
  <dcterms:created xsi:type="dcterms:W3CDTF">2019-01-25T11:18:03Z</dcterms:created>
  <dcterms:modified xsi:type="dcterms:W3CDTF">2020-01-06T04:03:27Z</dcterms:modified>
  <cp:category/>
  <cp:version/>
  <cp:contentType/>
  <cp:contentStatus/>
</cp:coreProperties>
</file>